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60" windowHeight="8250" activeTab="1"/>
  </bookViews>
  <sheets>
    <sheet name="PL1" sheetId="1" r:id="rId1"/>
    <sheet name="PL 2" sheetId="2" r:id="rId2"/>
    <sheet name="PL 3" sheetId="3" r:id="rId3"/>
    <sheet name="PL4" sheetId="4" r:id="rId4"/>
    <sheet name="PL5" sheetId="5" r:id="rId5"/>
    <sheet name="TỔNG" sheetId="6" r:id="rId6"/>
  </sheets>
  <definedNames>
    <definedName name="_xlnm.Print_Titles" localSheetId="1">'PL 2'!$4:$4</definedName>
  </definedNames>
  <calcPr fullCalcOnLoad="1"/>
</workbook>
</file>

<file path=xl/sharedStrings.xml><?xml version="1.0" encoding="utf-8"?>
<sst xmlns="http://schemas.openxmlformats.org/spreadsheetml/2006/main" count="285" uniqueCount="196">
  <si>
    <t>TT</t>
  </si>
  <si>
    <t>Đơn vị</t>
  </si>
  <si>
    <t>I</t>
  </si>
  <si>
    <t>II</t>
  </si>
  <si>
    <t>Tổng diện tích góp vốn bằng quyền sử dụng đất</t>
  </si>
  <si>
    <t xml:space="preserve">- </t>
  </si>
  <si>
    <t>-</t>
  </si>
  <si>
    <t>TP Bắc Giang</t>
  </si>
  <si>
    <t>HTX Chăn nuôi và dịch vụ thực phẩm sạch Tín Nhiệm</t>
  </si>
  <si>
    <t>Giò lụa 3S, thịt lợn 3S, giò tai nấm 3S, lạp xưởng 3S, xúc xích 3S</t>
  </si>
  <si>
    <t>HTX sản xuất, kinh doanh bún bánh, nông sản sạch Đa Mai</t>
  </si>
  <si>
    <t>Bún khô, bún khô chùm ngây, bún khô gạo lứt</t>
  </si>
  <si>
    <t>III</t>
  </si>
  <si>
    <t>IV</t>
  </si>
  <si>
    <t>V</t>
  </si>
  <si>
    <t>VI</t>
  </si>
  <si>
    <t>Huyện Tân Yên</t>
  </si>
  <si>
    <t>VII</t>
  </si>
  <si>
    <t>Hợp tác xã Sao Thần Nông</t>
  </si>
  <si>
    <t>Huyện Yên Dũng</t>
  </si>
  <si>
    <t>Huyện Lục Nam</t>
  </si>
  <si>
    <t>Huyện Yên Thế</t>
  </si>
  <si>
    <t>HTX sản xuất kinh doanh và dịch vụ nông nghiệp Thiên Phú</t>
  </si>
  <si>
    <t>Đại học Thái Nguyên</t>
  </si>
  <si>
    <t>Kế toán</t>
  </si>
  <si>
    <t>HTX nông nghiệp xanh Yên Thế</t>
  </si>
  <si>
    <t>HTX Ong mật hữu cơ Tuấn Đạo</t>
  </si>
  <si>
    <t>Huyện Sơn Động</t>
  </si>
  <si>
    <t>HTX Dịch vụ Nông nghiệp Thảo Mộc Linh</t>
  </si>
  <si>
    <t>Học phí đào tạo</t>
  </si>
  <si>
    <t>Hạt dẻ Lục Nam</t>
  </si>
  <si>
    <t>HTX sản xuất và tiêu thụ sâm nam núi Dành Liên Chung</t>
  </si>
  <si>
    <t>Hợp tác xã rau sạch Yên Dũng</t>
  </si>
  <si>
    <t>Khoai tây</t>
  </si>
  <si>
    <t>*</t>
  </si>
  <si>
    <t>Sản phẩm
 đề xuất hỗ trợ</t>
  </si>
  <si>
    <t>HTX Dịch vụ nông nghiệp tồng hợp Mai Sưu xã Trường Sơn</t>
  </si>
  <si>
    <t xml:space="preserve">HTX Dịch vụ nông nghiệp xã Lục Sơn. </t>
  </si>
  <si>
    <t>Dự án thực hiện sau khi nhận góp quyền sử dụng đất của hộ gia đình, cá nhân</t>
  </si>
  <si>
    <t>Dự án trồng măng lục trúc đạt tiêu chuẩn hữu cơ</t>
  </si>
  <si>
    <t>Dự án ứng dụng biện pháp 
sản xuất hữu cơ gắn với xuất khẩu vải thiều sớm</t>
  </si>
  <si>
    <t>HTX sản xuất na dai Lục Nam</t>
  </si>
  <si>
    <t>Hỗ trợ xây dựng cơ sở hạ tầng vùng nguyên liệu (Cứng hoá đường vào khu vực nguyên liệu 200m tại xã Ngọc Châu, huyện Tân Yên)</t>
  </si>
  <si>
    <t>Hỗ trợ xây dựng cơ sở hạ tầng vùng nguyên liệu (Đường giao thông phục vụ vùng nguyên liệu 700 m tại xã Phúc Hoà, huyện Tân Yên)</t>
  </si>
  <si>
    <t>HTX măng lục trúc Lâm sinh Ngọc Châu (Thôn Khánh Ninh, xã Ngọc Châu, Tân Yên)</t>
  </si>
  <si>
    <t>HTX sản xuất, tiêu thụ vải sớm Phúc Hoà (thôn Lân Thịnh, xã Phúc Hoà, Tân Yên)</t>
  </si>
  <si>
    <t>15 ha</t>
  </si>
  <si>
    <t>05 ha</t>
  </si>
  <si>
    <t>Địa chỉ</t>
  </si>
  <si>
    <t>Tổng mức đầu tư tối thiểu</t>
  </si>
  <si>
    <t>NSNN hỗ trợ (50%)</t>
  </si>
  <si>
    <t>Tổng cộng</t>
  </si>
  <si>
    <t>Đối ứng tối thiểu của HTX (50%)</t>
  </si>
  <si>
    <t>Dưa lưới; Dưa leo baby; Dưa lê Hàn Quốc; Dưa lê</t>
  </si>
  <si>
    <t>ĐVT: đồng</t>
  </si>
  <si>
    <t xml:space="preserve">Mật ong hữu cơ </t>
  </si>
  <si>
    <t>Số 37 đường Cả Trọng, P. Hoàng Văn Thụ, TP Bắc Giang</t>
  </si>
  <si>
    <t>Thôn Chùa, xã Tiến Dũng</t>
  </si>
  <si>
    <t>Thôn Bắc Am, xã Tư Mại</t>
  </si>
  <si>
    <t>Thôn Sấu, xã Liên Chung</t>
  </si>
  <si>
    <t>Thôn Huyện, xã Tiến Dũng</t>
  </si>
  <si>
    <t>Thôn Khuyên, xã Huyền Sơn</t>
  </si>
  <si>
    <t>Thôn Tân Thành, xã Trường Sơn</t>
  </si>
  <si>
    <t>Thôn Vĩnh Tân, xã Lục Sơn</t>
  </si>
  <si>
    <t>Nhãn Lục Sơn</t>
  </si>
  <si>
    <t>TDP Mậu, thị trấn Tây Yên Tử</t>
  </si>
  <si>
    <t>Gạo thơm Yên Dũng</t>
  </si>
  <si>
    <t>Số 16 đường Sai Mẫu, P. Đai Mai, TP Bắc Giang</t>
  </si>
  <si>
    <t>Huyện Yên Thế</t>
  </si>
  <si>
    <t>TDP Hoàng Hoa Thám, TT Phồn Xương</t>
  </si>
  <si>
    <t>Gà đồi Yên Thế; giò gà; chả gà</t>
  </si>
  <si>
    <t>Thôn Linh Phú, xã Tuấn Đạo</t>
  </si>
  <si>
    <t>HTX Dịch vụ SXNN Minh Phương</t>
  </si>
  <si>
    <t>Kinh phí mua giáo trình, tài liệu trực tiếp phục vụ chương trình khoá học</t>
  </si>
  <si>
    <t>Lạng Giang</t>
  </si>
  <si>
    <t>Thôn 1, xã Nghĩa Hưng</t>
  </si>
  <si>
    <t xml:space="preserve">NSNN hỗ trợ </t>
  </si>
  <si>
    <t>Nụ Hoa sâm nam Núi Dành</t>
  </si>
  <si>
    <t>Đề xuất NSNN 
hỗ trợ đào tạo nguồn nhân lực (100%)</t>
  </si>
  <si>
    <t>Ghi chú</t>
  </si>
  <si>
    <t>HTX nông nghiệp và phát triển đa ngành Hưng Vượng</t>
  </si>
  <si>
    <t>- Theo Khoản 2, Điều 6,
 NQ số 24/2018/NQ-HĐND ngày 07/12/2018.
- Theo mục 4, phần II, hướng dẫn số 04/HDLN ngày 29/4/2020</t>
  </si>
  <si>
    <t>- Theo Điểm c Khoản 2, Điều 7, NQ số 24/2018/NQ-HĐND ngày 07/12/2018.
- Theo mục 5, phần II, hướng dẫn số 04/HDLN ngày 29/4/2020</t>
  </si>
  <si>
    <t>- Theo Điều 9, NQ số 24/2018/NQ-HĐND ngày 07/12/2018.
- Theo mục 9, phần II, hướng dẫn số 04/HDLN ngày 29/4/2020</t>
  </si>
  <si>
    <t>Định mức NSNN hỗ trợ</t>
  </si>
  <si>
    <t>Ghi chú</t>
  </si>
  <si>
    <t>Huyện Lạng Giang</t>
  </si>
  <si>
    <t>HTX Đông Thịnh Phát</t>
  </si>
  <si>
    <t>Thôn Đông Thịnh, xã Xương Lâm</t>
  </si>
  <si>
    <t>HTX nuôi ong Phồn Nhi (xã Phúc Hoà)</t>
  </si>
  <si>
    <t>Thôn Phúc Lễ, xã Phúc Hoà</t>
  </si>
  <si>
    <t>HTX chăn nuôi, giết mổ, chế biến và tiêu thụ lợn sạch Tân Yên</t>
  </si>
  <si>
    <t>Thôn Cầu Xi, xã Ngọc Châu</t>
  </si>
  <si>
    <t>HTX Sao Thần Nông</t>
  </si>
  <si>
    <t>Hợp tác xã Rau sạch Yên Dũng</t>
  </si>
  <si>
    <t>HTX sản xuất kinh doanh dịch vụ nông nghiệp Hoàng Khánh.</t>
  </si>
  <si>
    <t>Thôn Vũ Trù Làng, xã Vũ Xá</t>
  </si>
  <si>
    <t>TDP Hoàng Hoa Thám, TT. Phồn Xương</t>
  </si>
  <si>
    <t>HTX dược liệu Thiện Tâm Yên Thế</t>
  </si>
  <si>
    <t>Thôn Tân Gia, xã Tân Hiệp</t>
  </si>
  <si>
    <t>HTX Sinh Lợi</t>
  </si>
  <si>
    <t>TDP Lốt, TT. An Châu</t>
  </si>
  <si>
    <t>Huyện Việt Yên</t>
  </si>
  <si>
    <t>HTX Nông nghiệp Hạnh Phúc</t>
  </si>
  <si>
    <t>Thôn Phúc Long, xã Tăng Tiến</t>
  </si>
  <si>
    <t>Quyết định số 1802/QĐ-UBND ngày 25/8/2021 của Chủ tịch UBND tỉnh về việc phê duyệt Chương trình hỗ trợ phát triển kinh tế tập thể, HTX tỉnh Bắc Giang giai đoạn 2021-2025</t>
  </si>
  <si>
    <t>HTX sản xuất, kinh doanh Bún bánh, nông sản sạch Đa Mai</t>
  </si>
  <si>
    <t xml:space="preserve">HTX Nông nghiệp Hạnh Phúc </t>
  </si>
  <si>
    <t>HTX gà núi Hương Sơn</t>
  </si>
  <si>
    <t>Thôn Đồn Cầu Bằng, xã Hương Sơn</t>
  </si>
  <si>
    <t>HTX dứa sạch Hương Sơn</t>
  </si>
  <si>
    <t>Thôn Kép 11, xã Hương Sơn</t>
  </si>
  <si>
    <t>Huyện Lục Ngạn</t>
  </si>
  <si>
    <t>HTX Lục Ngạn Xanh</t>
  </si>
  <si>
    <t xml:space="preserve">HTX DVNN Cường Thịnh Lục Ngạn </t>
  </si>
  <si>
    <t>Huyện Hiệp Hoà</t>
  </si>
  <si>
    <t>HTX nông nghiệp Thái Sơn Bắc Giang</t>
  </si>
  <si>
    <t>HTX dược liệu Thiên Hương</t>
  </si>
  <si>
    <t>HTX dịch vụ sản xuất rau CNC Lý Cốt</t>
  </si>
  <si>
    <t xml:space="preserve">HTX Sao Thần Nông </t>
  </si>
  <si>
    <t xml:space="preserve">HTX rau sạch Yên Dũng </t>
  </si>
  <si>
    <t>HTX Dịch vụ nông nghiệp Phú Thịnh</t>
  </si>
  <si>
    <t>VIII</t>
  </si>
  <si>
    <t>HTX dịch vụ nông nghiệp tổng hợp Mai Sưu xã Trường Sơn</t>
  </si>
  <si>
    <t>IX</t>
  </si>
  <si>
    <t>HTX nông nghiệp Hạ Sơn</t>
  </si>
  <si>
    <t>HTX Tâm Việt Dũng</t>
  </si>
  <si>
    <t>HTX nông nghiệp Quang Duy</t>
  </si>
  <si>
    <t>X</t>
  </si>
  <si>
    <t>Huyện Sơn Động</t>
  </si>
  <si>
    <t>HTX Dịch vụ nông nghiệp Thảo Mộc Linh</t>
  </si>
  <si>
    <t>HTX nông nghiệp Quyên Phong</t>
  </si>
  <si>
    <t>TDP Hoà Sơn, thị trấn Cao Thượng</t>
  </si>
  <si>
    <t>Bản Trại Nhì, xã Hồng Kỳ</t>
  </si>
  <si>
    <t>HTX kinh doanh Thao Thanh</t>
  </si>
  <si>
    <t>Thôn Trại, xã Xuân Hương</t>
  </si>
  <si>
    <t>Thôn Phúc Hòa, xã Đồng Cốc</t>
  </si>
  <si>
    <t>Bản Chàm, xã Tam Tiến, Yên Thế</t>
  </si>
  <si>
    <t>Phố Hòa Bình, TT. Bố Hạ</t>
  </si>
  <si>
    <t>Thôn Trại Cả, xã Đồng Lạc</t>
  </si>
  <si>
    <t>Thôn Họ, xã Kiên Lao</t>
  </si>
  <si>
    <t>Thôn Phú Thịnh, xã Lãng Sơn</t>
  </si>
  <si>
    <t>Quyết định số 1802/QĐ-UBND ngày 25/8/2021 
của Chủ tịch UBND tỉnh về việc phê duyệt Chương trình hỗ trợ phát triển kinh tế tập thể, HTX tỉnh Bắc Giang giai đoạn 2021-2025</t>
  </si>
  <si>
    <t>Thôn Cầu Đen, xã Quang Tiến</t>
  </si>
  <si>
    <t>Thôn Lý Cốt, xã Phúc Sơn</t>
  </si>
  <si>
    <t>HTX măng lục trúc Lâm sinh Ngọc Châu</t>
  </si>
  <si>
    <t>Thôn Khánh Ninh, xã Ngọc Châu</t>
  </si>
  <si>
    <t>HTX sản xuất và tiêu thụ rau củ quả Lan Phúc</t>
  </si>
  <si>
    <t>Xã Quế Nham</t>
  </si>
  <si>
    <t>HTX nuôi ong Phồn Nhi</t>
  </si>
  <si>
    <t>Thôn Phúc Lễ, xã Lan Giới</t>
  </si>
  <si>
    <t>Huyện Hiệp Hoà</t>
  </si>
  <si>
    <t>Thôn Quế Sơn, Xã Thái Sơn</t>
  </si>
  <si>
    <t>Gạo nếp cái hoa vàng Thái Sơn</t>
  </si>
  <si>
    <t>HTX công nghệ cao DUCA</t>
  </si>
  <si>
    <t>Thôn Hạ, xã Thượng Lan</t>
  </si>
  <si>
    <t>Huyện Lục Ngạn</t>
  </si>
  <si>
    <t>Thôn Kép 1, xã Hồng Giang</t>
  </si>
  <si>
    <t xml:space="preserve">HTX NN SX và KD DVTH Hồng Xuân </t>
  </si>
  <si>
    <t>Vải thiều Lục Ngạn</t>
  </si>
  <si>
    <t>Nấm Lạng Giang (nấm rơm, nấm sò,…)</t>
  </si>
  <si>
    <t>Mật ong Tây Yên Tử, Rượu Men lá Tây Yên Tử, Nấm lim xanh Tây Yên Tử</t>
  </si>
  <si>
    <t>HTX nông nghiệp và PTNT CNC Huyền Trang</t>
  </si>
  <si>
    <t>HTX dịch vụ SXKD sâm Nam núi Dành Trung Loan</t>
  </si>
  <si>
    <t>Na Lục Nam</t>
  </si>
  <si>
    <t>Thôn Đồng Sen, xã Việt Lập</t>
  </si>
  <si>
    <t>Thôn Lý 1, xã Ngọc Lý</t>
  </si>
  <si>
    <t>NỘI DUNG</t>
  </si>
  <si>
    <t>Hỗ trợ tập trung đất đai</t>
  </si>
  <si>
    <t>Hỗ trợ xuất xứ hàng hoá, truy xuất nguồn gốc</t>
  </si>
  <si>
    <t>Hỗ trợ đào tạo nguồn nhân lực</t>
  </si>
  <si>
    <t>Hỗ trợ lao động về làm việc tại HTX</t>
  </si>
  <si>
    <t>Hỗ trợ xây dựng Website thương mại điện tử</t>
  </si>
  <si>
    <t>NSNN HỖ TRỢ</t>
  </si>
  <si>
    <t>Quyết định số 1802/QĐ-UBND 
ngày 25/8/2021 của Chủ tịch UBND tỉnh về việc phê duyệt Chương trình hỗ trợ phát triển kinh tế tập thể, HTX tỉnh Bắc Giang giai đoạn 2021-2025</t>
  </si>
  <si>
    <t>CĂN CỨ</t>
  </si>
  <si>
    <t xml:space="preserve">Vùng </t>
  </si>
  <si>
    <t>BIỂU TỔNG HỢP ĐỀ XUẤT KINH PHÍ HỖ TRỢ TẬP TRUNG ĐẤT ĐAI NĂM 2022</t>
  </si>
  <si>
    <t>(Đối với trường hợp nhận góp vốn bằng quyền sử dụng đất của hộ gia đình, cá nhân)</t>
  </si>
  <si>
    <t>Phụ lục số: 01</t>
  </si>
  <si>
    <t>Phụ lục số: 02</t>
  </si>
  <si>
    <t>TỔNG CỘNG</t>
  </si>
  <si>
    <t>Phụ lục số: 03</t>
  </si>
  <si>
    <t>Họ và tên: Nông Thị Huệ - Giám đốc</t>
  </si>
  <si>
    <t>Trường đào tạo</t>
  </si>
  <si>
    <t>Chuyên ngành đào tạo</t>
  </si>
  <si>
    <t>Năm bắt đầu đi học</t>
  </si>
  <si>
    <t>Phụ lục số: 04</t>
  </si>
  <si>
    <t xml:space="preserve"> </t>
  </si>
  <si>
    <t>Phụ lục số: 05</t>
  </si>
  <si>
    <t>(Kèm theo Quyết định số:           /QĐ-UBND ngày       /02/2022 của UBND tỉnh)</t>
  </si>
  <si>
    <r>
      <t xml:space="preserve"> BIỂU TỔNG HỢP ĐỀ XUẤT KINH PHÍ HỖ TRỢ XUẤT XỨ HÀNG HÓA, TRUY XUẤT NGUỒN GỐC NĂM 2022
</t>
    </r>
    <r>
      <rPr>
        <i/>
        <sz val="12"/>
        <rFont val="Times New Roman"/>
        <family val="1"/>
      </rPr>
      <t>(Kèm theo Quyết định số:           /QĐ-UBND ngày       /02/2022 của UBND tỉnh)</t>
    </r>
  </si>
  <si>
    <r>
      <t xml:space="preserve">BIỂU TỔNG HỢP ĐỀ XUẤT KINH PHÍ  HỖ TRỢ ĐÀO TẠO NGUỒN NHÂN LỰC NĂM 2022
</t>
    </r>
    <r>
      <rPr>
        <i/>
        <sz val="14"/>
        <rFont val="Times New Roman"/>
        <family val="1"/>
      </rPr>
      <t>(Kèm theo Quyết định số:           /QĐ-UBND ngày       /02/2022 của UBND tỉnh)</t>
    </r>
  </si>
  <si>
    <r>
      <t xml:space="preserve">BIỂU TỔNG HỢP KINH PHÍ  HỖ TRỢ LAO ĐỘNG VỀ LÀM VIỆC TẠI HTX NĂM 2022
</t>
    </r>
    <r>
      <rPr>
        <i/>
        <sz val="12"/>
        <rFont val="Times New Roman"/>
        <family val="1"/>
      </rPr>
      <t>(Kèm theo Quyết định số:           /QĐ-UBND ngày       /02/2022 của UBND tỉnh)</t>
    </r>
  </si>
  <si>
    <r>
      <t xml:space="preserve">BIỂU TỔNG HỢP KINH PHÍ HỖ TRỢ XÂY DỰNG WEBSITE THƯƠNG MẠI ĐIỆN TỬ NĂM 2022
</t>
    </r>
    <r>
      <rPr>
        <i/>
        <sz val="12"/>
        <rFont val="Times New Roman"/>
        <family val="1"/>
      </rPr>
      <t>(Kèm theo Quyết định số:           /QĐ-UBND ngày       /02/2022 của UBND tỉnh)</t>
    </r>
  </si>
  <si>
    <r>
      <t xml:space="preserve">BIỂU TỔNG HỢP  KINH PHÍ HỖ TRỢ HTX NÔNG NGHIỆP NĂM 2022
</t>
    </r>
    <r>
      <rPr>
        <i/>
        <sz val="12"/>
        <rFont val="Times New Roman"/>
        <family val="1"/>
      </rPr>
      <t>(Kèm theo Quyết định số:           /QĐ-UBND ngày       /02/2022 của UBND tỉnh)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</si>
</sst>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#,##0.0"/>
    <numFmt numFmtId="184" formatCode="#,##0.000"/>
    <numFmt numFmtId="185" formatCode="0.0"/>
    <numFmt numFmtId="186" formatCode="_(* #,##0.0_);_(* \(#,##0.0\);_(* &quot;-&quot;??_);_(@_)"/>
  </numFmts>
  <fonts count="48">
    <font>
      <sz val="12"/>
      <name val="Times New Roman"/>
      <family val="0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1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58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 quotePrefix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182" fontId="0" fillId="33" borderId="10" xfId="42" applyNumberFormat="1" applyFont="1" applyFill="1" applyBorder="1" applyAlignment="1">
      <alignment horizontal="center" vertical="center"/>
    </xf>
    <xf numFmtId="182" fontId="3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vertical="center" wrapText="1"/>
    </xf>
    <xf numFmtId="182" fontId="0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2" fontId="3" fillId="0" borderId="10" xfId="42" applyNumberFormat="1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182" fontId="0" fillId="0" borderId="10" xfId="4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182" fontId="3" fillId="0" borderId="10" xfId="42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182" fontId="3" fillId="0" borderId="10" xfId="42" applyNumberFormat="1" applyFont="1" applyBorder="1" applyAlignment="1">
      <alignment horizontal="justify" vertical="center"/>
    </xf>
    <xf numFmtId="0" fontId="0" fillId="34" borderId="10" xfId="58" applyFont="1" applyFill="1" applyBorder="1" applyAlignment="1">
      <alignment horizontal="justify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182" fontId="3" fillId="34" borderId="10" xfId="42" applyNumberFormat="1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justify" vertical="center" wrapText="1"/>
    </xf>
    <xf numFmtId="0" fontId="7" fillId="34" borderId="12" xfId="0" applyFont="1" applyFill="1" applyBorder="1" applyAlignment="1">
      <alignment horizontal="left" vertical="center" wrapText="1"/>
    </xf>
    <xf numFmtId="182" fontId="0" fillId="0" borderId="0" xfId="0" applyNumberFormat="1" applyAlignment="1">
      <alignment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2" fontId="3" fillId="0" borderId="10" xfId="0" applyNumberFormat="1" applyFont="1" applyFill="1" applyBorder="1" applyAlignment="1" quotePrefix="1">
      <alignment vertical="center"/>
    </xf>
    <xf numFmtId="0" fontId="3" fillId="0" borderId="10" xfId="0" applyFont="1" applyFill="1" applyBorder="1" applyAlignment="1" quotePrefix="1">
      <alignment vertical="center"/>
    </xf>
    <xf numFmtId="182" fontId="0" fillId="0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82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182" fontId="0" fillId="0" borderId="10" xfId="42" applyNumberFormat="1" applyFont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center" vertical="center" wrapText="1"/>
    </xf>
    <xf numFmtId="182" fontId="0" fillId="34" borderId="10" xfId="42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58" applyFont="1" applyFill="1" applyBorder="1" applyAlignment="1">
      <alignment horizontal="left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182" fontId="3" fillId="33" borderId="14" xfId="4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182" fontId="3" fillId="0" borderId="10" xfId="42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 quotePrefix="1">
      <alignment horizontal="right" vertical="center" wrapText="1"/>
    </xf>
    <xf numFmtId="182" fontId="3" fillId="0" borderId="10" xfId="42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 wrapText="1"/>
    </xf>
    <xf numFmtId="182" fontId="0" fillId="0" borderId="10" xfId="4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7" fillId="0" borderId="14" xfId="0" applyNumberFormat="1" applyFont="1" applyBorder="1" applyAlignment="1" quotePrefix="1">
      <alignment horizontal="center" vertical="center" wrapText="1"/>
    </xf>
    <xf numFmtId="3" fontId="7" fillId="0" borderId="15" xfId="0" applyNumberFormat="1" applyFont="1" applyBorder="1" applyAlignment="1" quotePrefix="1">
      <alignment horizontal="center" vertical="center" wrapText="1"/>
    </xf>
    <xf numFmtId="3" fontId="7" fillId="0" borderId="13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2" fontId="0" fillId="0" borderId="14" xfId="42" applyNumberFormat="1" applyFont="1" applyFill="1" applyBorder="1" applyAlignment="1">
      <alignment horizontal="center" vertical="center" wrapText="1"/>
    </xf>
    <xf numFmtId="182" fontId="0" fillId="0" borderId="15" xfId="42" applyNumberFormat="1" applyFont="1" applyFill="1" applyBorder="1" applyAlignment="1">
      <alignment horizontal="center" vertical="center" wrapText="1"/>
    </xf>
    <xf numFmtId="182" fontId="0" fillId="0" borderId="13" xfId="4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82" fontId="0" fillId="33" borderId="14" xfId="42" applyNumberFormat="1" applyFont="1" applyFill="1" applyBorder="1" applyAlignment="1">
      <alignment horizontal="center" vertical="center"/>
    </xf>
    <xf numFmtId="182" fontId="0" fillId="33" borderId="15" xfId="42" applyNumberFormat="1" applyFont="1" applyFill="1" applyBorder="1" applyAlignment="1">
      <alignment horizontal="center" vertical="center"/>
    </xf>
    <xf numFmtId="182" fontId="0" fillId="33" borderId="13" xfId="42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 quotePrefix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</xdr:row>
      <xdr:rowOff>247650</xdr:rowOff>
    </xdr:from>
    <xdr:to>
      <xdr:col>3</xdr:col>
      <xdr:colOff>1323975</xdr:colOff>
      <xdr:row>3</xdr:row>
      <xdr:rowOff>247650</xdr:rowOff>
    </xdr:to>
    <xdr:sp>
      <xdr:nvSpPr>
        <xdr:cNvPr id="1" name="Straight Connector 2"/>
        <xdr:cNvSpPr>
          <a:spLocks/>
        </xdr:cNvSpPr>
      </xdr:nvSpPr>
      <xdr:spPr>
        <a:xfrm>
          <a:off x="3409950" y="1209675"/>
          <a:ext cx="27908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1</xdr:row>
      <xdr:rowOff>495300</xdr:rowOff>
    </xdr:from>
    <xdr:to>
      <xdr:col>4</xdr:col>
      <xdr:colOff>428625</xdr:colOff>
      <xdr:row>1</xdr:row>
      <xdr:rowOff>495300</xdr:rowOff>
    </xdr:to>
    <xdr:sp>
      <xdr:nvSpPr>
        <xdr:cNvPr id="1" name="Straight Connector 2"/>
        <xdr:cNvSpPr>
          <a:spLocks/>
        </xdr:cNvSpPr>
      </xdr:nvSpPr>
      <xdr:spPr>
        <a:xfrm>
          <a:off x="4248150" y="733425"/>
          <a:ext cx="25812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</xdr:row>
      <xdr:rowOff>523875</xdr:rowOff>
    </xdr:from>
    <xdr:to>
      <xdr:col>4</xdr:col>
      <xdr:colOff>323850</xdr:colOff>
      <xdr:row>1</xdr:row>
      <xdr:rowOff>523875</xdr:rowOff>
    </xdr:to>
    <xdr:sp>
      <xdr:nvSpPr>
        <xdr:cNvPr id="1" name="Straight Connector 2"/>
        <xdr:cNvSpPr>
          <a:spLocks/>
        </xdr:cNvSpPr>
      </xdr:nvSpPr>
      <xdr:spPr>
        <a:xfrm>
          <a:off x="3390900" y="762000"/>
          <a:ext cx="28384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1</xdr:row>
      <xdr:rowOff>561975</xdr:rowOff>
    </xdr:from>
    <xdr:to>
      <xdr:col>3</xdr:col>
      <xdr:colOff>285750</xdr:colOff>
      <xdr:row>1</xdr:row>
      <xdr:rowOff>561975</xdr:rowOff>
    </xdr:to>
    <xdr:sp>
      <xdr:nvSpPr>
        <xdr:cNvPr id="1" name="Straight Connector 2"/>
        <xdr:cNvSpPr>
          <a:spLocks/>
        </xdr:cNvSpPr>
      </xdr:nvSpPr>
      <xdr:spPr>
        <a:xfrm>
          <a:off x="2352675" y="762000"/>
          <a:ext cx="26289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1</xdr:row>
      <xdr:rowOff>504825</xdr:rowOff>
    </xdr:from>
    <xdr:to>
      <xdr:col>2</xdr:col>
      <xdr:colOff>1924050</xdr:colOff>
      <xdr:row>1</xdr:row>
      <xdr:rowOff>504825</xdr:rowOff>
    </xdr:to>
    <xdr:sp>
      <xdr:nvSpPr>
        <xdr:cNvPr id="1" name="Straight Connector 2"/>
        <xdr:cNvSpPr>
          <a:spLocks/>
        </xdr:cNvSpPr>
      </xdr:nvSpPr>
      <xdr:spPr>
        <a:xfrm>
          <a:off x="2457450" y="704850"/>
          <a:ext cx="2266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447675</xdr:rowOff>
    </xdr:from>
    <xdr:to>
      <xdr:col>3</xdr:col>
      <xdr:colOff>152400</xdr:colOff>
      <xdr:row>0</xdr:row>
      <xdr:rowOff>447675</xdr:rowOff>
    </xdr:to>
    <xdr:sp>
      <xdr:nvSpPr>
        <xdr:cNvPr id="1" name="Straight Connector 2"/>
        <xdr:cNvSpPr>
          <a:spLocks/>
        </xdr:cNvSpPr>
      </xdr:nvSpPr>
      <xdr:spPr>
        <a:xfrm>
          <a:off x="2162175" y="447675"/>
          <a:ext cx="23717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5"/>
  <sheetViews>
    <sheetView zoomScale="85" zoomScaleNormal="85" zoomScalePageLayoutView="0" workbookViewId="0" topLeftCell="A7">
      <selection activeCell="A8" sqref="A8:IV11"/>
    </sheetView>
  </sheetViews>
  <sheetFormatPr defaultColWidth="9.00390625" defaultRowHeight="15.75"/>
  <cols>
    <col min="1" max="1" width="5.75390625" style="0" customWidth="1"/>
    <col min="2" max="2" width="32.125" style="0" customWidth="1"/>
    <col min="3" max="3" width="26.125" style="0" customWidth="1"/>
    <col min="4" max="4" width="21.25390625" style="0" customWidth="1"/>
    <col min="5" max="6" width="19.75390625" style="0" customWidth="1"/>
  </cols>
  <sheetData>
    <row r="1" ht="25.5" customHeight="1">
      <c r="F1" s="75" t="s">
        <v>179</v>
      </c>
    </row>
    <row r="2" spans="1:6" s="2" customFormat="1" ht="27" customHeight="1">
      <c r="A2" s="97" t="s">
        <v>177</v>
      </c>
      <c r="B2" s="97"/>
      <c r="C2" s="97"/>
      <c r="D2" s="97"/>
      <c r="E2" s="97"/>
      <c r="F2" s="97"/>
    </row>
    <row r="3" spans="1:6" s="2" customFormat="1" ht="23.25" customHeight="1">
      <c r="A3" s="98" t="s">
        <v>178</v>
      </c>
      <c r="B3" s="98"/>
      <c r="C3" s="98"/>
      <c r="D3" s="98"/>
      <c r="E3" s="98"/>
      <c r="F3" s="98"/>
    </row>
    <row r="4" spans="1:6" s="2" customFormat="1" ht="20.25" customHeight="1">
      <c r="A4" s="99" t="s">
        <v>190</v>
      </c>
      <c r="B4" s="99"/>
      <c r="C4" s="99"/>
      <c r="D4" s="99"/>
      <c r="E4" s="99"/>
      <c r="F4" s="99"/>
    </row>
    <row r="5" spans="1:6" s="2" customFormat="1" ht="26.25" customHeight="1">
      <c r="A5" s="17"/>
      <c r="B5" s="17"/>
      <c r="C5" s="17"/>
      <c r="D5" s="17"/>
      <c r="E5" s="17"/>
      <c r="F5" s="23" t="s">
        <v>54</v>
      </c>
    </row>
    <row r="6" spans="1:6" ht="65.25" customHeight="1">
      <c r="A6" s="1" t="s">
        <v>0</v>
      </c>
      <c r="B6" s="1" t="s">
        <v>1</v>
      </c>
      <c r="C6" s="1" t="s">
        <v>38</v>
      </c>
      <c r="D6" s="1" t="s">
        <v>4</v>
      </c>
      <c r="E6" s="1" t="s">
        <v>76</v>
      </c>
      <c r="F6" s="3" t="s">
        <v>79</v>
      </c>
    </row>
    <row r="7" spans="1:6" ht="33" customHeight="1">
      <c r="A7" s="1"/>
      <c r="B7" s="35" t="s">
        <v>51</v>
      </c>
      <c r="C7" s="1"/>
      <c r="D7" s="1"/>
      <c r="E7" s="27">
        <f>SUM(E8+E10)</f>
        <v>990000000</v>
      </c>
      <c r="F7" s="100" t="s">
        <v>81</v>
      </c>
    </row>
    <row r="8" spans="1:6" s="7" customFormat="1" ht="57.75" customHeight="1">
      <c r="A8" s="1">
        <v>1</v>
      </c>
      <c r="B8" s="20" t="s">
        <v>44</v>
      </c>
      <c r="C8" s="4"/>
      <c r="D8" s="5"/>
      <c r="E8" s="28">
        <f>E9</f>
        <v>250000000</v>
      </c>
      <c r="F8" s="101"/>
    </row>
    <row r="9" spans="1:8" s="7" customFormat="1" ht="99.75" customHeight="1">
      <c r="A9" s="6" t="s">
        <v>5</v>
      </c>
      <c r="B9" s="5" t="s">
        <v>42</v>
      </c>
      <c r="C9" s="4" t="s">
        <v>39</v>
      </c>
      <c r="D9" s="4" t="s">
        <v>47</v>
      </c>
      <c r="E9" s="29">
        <v>250000000</v>
      </c>
      <c r="F9" s="101"/>
      <c r="G9" s="32"/>
      <c r="H9" s="32"/>
    </row>
    <row r="10" spans="1:6" ht="54.75" customHeight="1">
      <c r="A10" s="21">
        <v>2</v>
      </c>
      <c r="B10" s="16" t="s">
        <v>45</v>
      </c>
      <c r="C10" s="19"/>
      <c r="D10" s="19"/>
      <c r="E10" s="30">
        <f>E11</f>
        <v>740000000</v>
      </c>
      <c r="F10" s="101"/>
    </row>
    <row r="11" spans="1:6" ht="102.75" customHeight="1">
      <c r="A11" s="6" t="s">
        <v>6</v>
      </c>
      <c r="B11" s="5" t="s">
        <v>43</v>
      </c>
      <c r="C11" s="4" t="s">
        <v>40</v>
      </c>
      <c r="D11" s="4" t="s">
        <v>46</v>
      </c>
      <c r="E11" s="29">
        <v>740000000</v>
      </c>
      <c r="F11" s="102"/>
    </row>
    <row r="15" ht="15.75">
      <c r="E15" s="52"/>
    </row>
  </sheetData>
  <sheetProtection/>
  <mergeCells count="4">
    <mergeCell ref="A2:F2"/>
    <mergeCell ref="A3:F3"/>
    <mergeCell ref="A4:F4"/>
    <mergeCell ref="F7:F11"/>
  </mergeCells>
  <printOptions horizontalCentered="1"/>
  <pageMargins left="0.37" right="0.28" top="0.49" bottom="0.41" header="0.49" footer="0.4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29"/>
  <sheetViews>
    <sheetView tabSelected="1" zoomScale="85" zoomScaleNormal="85" zoomScalePageLayoutView="0" workbookViewId="0" topLeftCell="A1">
      <selection activeCell="F3" sqref="F3"/>
    </sheetView>
  </sheetViews>
  <sheetFormatPr defaultColWidth="9.00390625" defaultRowHeight="15.75"/>
  <cols>
    <col min="1" max="1" width="5.50390625" style="76" customWidth="1"/>
    <col min="2" max="2" width="29.25390625" style="76" customWidth="1"/>
    <col min="3" max="3" width="27.375" style="76" customWidth="1"/>
    <col min="4" max="4" width="21.875" style="76" customWidth="1"/>
    <col min="5" max="5" width="15.50390625" style="76" customWidth="1"/>
    <col min="6" max="6" width="15.00390625" style="76" customWidth="1"/>
    <col min="7" max="7" width="15.125" style="76" customWidth="1"/>
    <col min="8" max="8" width="14.00390625" style="76" customWidth="1"/>
    <col min="9" max="16384" width="9.00390625" style="76" customWidth="1"/>
  </cols>
  <sheetData>
    <row r="1" ht="18.75">
      <c r="H1" s="75" t="s">
        <v>180</v>
      </c>
    </row>
    <row r="2" spans="1:8" s="77" customFormat="1" ht="46.5" customHeight="1">
      <c r="A2" s="103" t="s">
        <v>191</v>
      </c>
      <c r="B2" s="103"/>
      <c r="C2" s="103"/>
      <c r="D2" s="103"/>
      <c r="E2" s="103"/>
      <c r="F2" s="103"/>
      <c r="G2" s="103"/>
      <c r="H2" s="103"/>
    </row>
    <row r="3" spans="1:8" s="77" customFormat="1" ht="22.5" customHeight="1">
      <c r="A3" s="18"/>
      <c r="B3" s="18"/>
      <c r="C3" s="18"/>
      <c r="D3" s="18"/>
      <c r="E3" s="18"/>
      <c r="F3" s="18"/>
      <c r="H3" s="56" t="s">
        <v>54</v>
      </c>
    </row>
    <row r="4" spans="1:8" ht="58.5" customHeight="1">
      <c r="A4" s="3" t="s">
        <v>0</v>
      </c>
      <c r="B4" s="22" t="s">
        <v>1</v>
      </c>
      <c r="C4" s="22" t="s">
        <v>48</v>
      </c>
      <c r="D4" s="3" t="s">
        <v>35</v>
      </c>
      <c r="E4" s="3" t="s">
        <v>49</v>
      </c>
      <c r="F4" s="3" t="s">
        <v>50</v>
      </c>
      <c r="G4" s="3" t="s">
        <v>52</v>
      </c>
      <c r="H4" s="35" t="s">
        <v>79</v>
      </c>
    </row>
    <row r="5" spans="1:8" ht="27.75" customHeight="1">
      <c r="A5" s="3"/>
      <c r="B5" s="1" t="s">
        <v>51</v>
      </c>
      <c r="C5" s="22"/>
      <c r="D5" s="3"/>
      <c r="E5" s="91">
        <f>F5+G5</f>
        <v>1020000000</v>
      </c>
      <c r="F5" s="91">
        <f>F6+F9+F11+F15+F19+F21+F24+F26+F29</f>
        <v>510000000</v>
      </c>
      <c r="G5" s="91">
        <f>G6+G9+G11+G15+G19+G21+G24+G26+G29</f>
        <v>510000000</v>
      </c>
      <c r="H5" s="104" t="s">
        <v>82</v>
      </c>
    </row>
    <row r="6" spans="1:8" s="78" customFormat="1" ht="27.75" customHeight="1">
      <c r="A6" s="3" t="s">
        <v>2</v>
      </c>
      <c r="B6" s="60" t="s">
        <v>7</v>
      </c>
      <c r="C6" s="60"/>
      <c r="D6" s="62"/>
      <c r="E6" s="92">
        <f>F6+G6</f>
        <v>220000000</v>
      </c>
      <c r="F6" s="93">
        <f>F7+F8</f>
        <v>110000000</v>
      </c>
      <c r="G6" s="93">
        <f>G7+G8</f>
        <v>110000000</v>
      </c>
      <c r="H6" s="105"/>
    </row>
    <row r="7" spans="1:8" ht="55.5" customHeight="1">
      <c r="A7" s="8">
        <v>1</v>
      </c>
      <c r="B7" s="9" t="s">
        <v>8</v>
      </c>
      <c r="C7" s="9" t="s">
        <v>56</v>
      </c>
      <c r="D7" s="8" t="s">
        <v>9</v>
      </c>
      <c r="E7" s="94">
        <f>F7+G7</f>
        <v>120000000</v>
      </c>
      <c r="F7" s="95">
        <v>60000000</v>
      </c>
      <c r="G7" s="95">
        <v>60000000</v>
      </c>
      <c r="H7" s="105"/>
    </row>
    <row r="8" spans="1:8" ht="43.5" customHeight="1">
      <c r="A8" s="8">
        <v>2</v>
      </c>
      <c r="B8" s="9" t="s">
        <v>10</v>
      </c>
      <c r="C8" s="9" t="s">
        <v>67</v>
      </c>
      <c r="D8" s="8" t="s">
        <v>11</v>
      </c>
      <c r="E8" s="94">
        <f aca="true" t="shared" si="0" ref="E8:E27">F8+G8</f>
        <v>100000000</v>
      </c>
      <c r="F8" s="95">
        <v>50000000</v>
      </c>
      <c r="G8" s="95">
        <v>50000000</v>
      </c>
      <c r="H8" s="105"/>
    </row>
    <row r="9" spans="1:8" s="78" customFormat="1" ht="27.75" customHeight="1">
      <c r="A9" s="3" t="s">
        <v>3</v>
      </c>
      <c r="B9" s="60" t="s">
        <v>16</v>
      </c>
      <c r="C9" s="60"/>
      <c r="D9" s="3"/>
      <c r="E9" s="92">
        <f t="shared" si="0"/>
        <v>40000000</v>
      </c>
      <c r="F9" s="93">
        <f>F10</f>
        <v>20000000</v>
      </c>
      <c r="G9" s="93">
        <f>G10</f>
        <v>20000000</v>
      </c>
      <c r="H9" s="105"/>
    </row>
    <row r="10" spans="1:8" s="78" customFormat="1" ht="37.5" customHeight="1">
      <c r="A10" s="8">
        <v>3</v>
      </c>
      <c r="B10" s="9" t="s">
        <v>31</v>
      </c>
      <c r="C10" s="9" t="s">
        <v>59</v>
      </c>
      <c r="D10" s="8" t="s">
        <v>77</v>
      </c>
      <c r="E10" s="94">
        <f t="shared" si="0"/>
        <v>40000000</v>
      </c>
      <c r="F10" s="95">
        <v>20000000</v>
      </c>
      <c r="G10" s="95">
        <v>20000000</v>
      </c>
      <c r="H10" s="105"/>
    </row>
    <row r="11" spans="1:8" s="78" customFormat="1" ht="28.5" customHeight="1">
      <c r="A11" s="3" t="s">
        <v>12</v>
      </c>
      <c r="B11" s="62" t="s">
        <v>19</v>
      </c>
      <c r="C11" s="62"/>
      <c r="D11" s="3"/>
      <c r="E11" s="92">
        <f t="shared" si="0"/>
        <v>200000000</v>
      </c>
      <c r="F11" s="93">
        <f>SUM(F12:F14)</f>
        <v>100000000</v>
      </c>
      <c r="G11" s="93">
        <f>SUM(G12:G14)</f>
        <v>100000000</v>
      </c>
      <c r="H11" s="105"/>
    </row>
    <row r="12" spans="1:8" s="78" customFormat="1" ht="42" customHeight="1">
      <c r="A12" s="8">
        <v>4</v>
      </c>
      <c r="B12" s="9" t="s">
        <v>72</v>
      </c>
      <c r="C12" s="9" t="s">
        <v>58</v>
      </c>
      <c r="D12" s="8" t="s">
        <v>66</v>
      </c>
      <c r="E12" s="94">
        <f t="shared" si="0"/>
        <v>40000000</v>
      </c>
      <c r="F12" s="95">
        <v>20000000</v>
      </c>
      <c r="G12" s="95">
        <v>20000000</v>
      </c>
      <c r="H12" s="105"/>
    </row>
    <row r="13" spans="1:8" s="78" customFormat="1" ht="42" customHeight="1">
      <c r="A13" s="8">
        <v>5</v>
      </c>
      <c r="B13" s="54" t="s">
        <v>32</v>
      </c>
      <c r="C13" s="54" t="s">
        <v>60</v>
      </c>
      <c r="D13" s="8" t="s">
        <v>53</v>
      </c>
      <c r="E13" s="94">
        <f t="shared" si="0"/>
        <v>120000000</v>
      </c>
      <c r="F13" s="95">
        <v>60000000</v>
      </c>
      <c r="G13" s="95">
        <v>60000000</v>
      </c>
      <c r="H13" s="105"/>
    </row>
    <row r="14" spans="1:8" s="78" customFormat="1" ht="30" customHeight="1">
      <c r="A14" s="72">
        <v>6</v>
      </c>
      <c r="B14" s="53" t="s">
        <v>18</v>
      </c>
      <c r="C14" s="53" t="s">
        <v>57</v>
      </c>
      <c r="D14" s="72" t="s">
        <v>33</v>
      </c>
      <c r="E14" s="94">
        <f t="shared" si="0"/>
        <v>40000000</v>
      </c>
      <c r="F14" s="95">
        <v>20000000</v>
      </c>
      <c r="G14" s="95">
        <v>20000000</v>
      </c>
      <c r="H14" s="105"/>
    </row>
    <row r="15" spans="1:8" s="78" customFormat="1" ht="30" customHeight="1">
      <c r="A15" s="3" t="s">
        <v>13</v>
      </c>
      <c r="B15" s="62" t="s">
        <v>20</v>
      </c>
      <c r="C15" s="62"/>
      <c r="D15" s="3"/>
      <c r="E15" s="92">
        <f t="shared" si="0"/>
        <v>120000000</v>
      </c>
      <c r="F15" s="93">
        <f>SUM(F16:F18)</f>
        <v>60000000</v>
      </c>
      <c r="G15" s="93">
        <f>SUM(G16:G18)</f>
        <v>60000000</v>
      </c>
      <c r="H15" s="105"/>
    </row>
    <row r="16" spans="1:8" s="78" customFormat="1" ht="44.25" customHeight="1">
      <c r="A16" s="8">
        <v>7</v>
      </c>
      <c r="B16" s="9" t="s">
        <v>36</v>
      </c>
      <c r="C16" s="9" t="s">
        <v>62</v>
      </c>
      <c r="D16" s="8" t="s">
        <v>30</v>
      </c>
      <c r="E16" s="94">
        <f t="shared" si="0"/>
        <v>40000000</v>
      </c>
      <c r="F16" s="95">
        <v>20000000</v>
      </c>
      <c r="G16" s="95">
        <v>20000000</v>
      </c>
      <c r="H16" s="105"/>
    </row>
    <row r="17" spans="1:8" s="78" customFormat="1" ht="35.25" customHeight="1">
      <c r="A17" s="8">
        <v>8</v>
      </c>
      <c r="B17" s="9" t="s">
        <v>41</v>
      </c>
      <c r="C17" s="9" t="s">
        <v>61</v>
      </c>
      <c r="D17" s="8" t="s">
        <v>164</v>
      </c>
      <c r="E17" s="94">
        <f t="shared" si="0"/>
        <v>40000000</v>
      </c>
      <c r="F17" s="95">
        <v>20000000</v>
      </c>
      <c r="G17" s="95">
        <v>20000000</v>
      </c>
      <c r="H17" s="104" t="s">
        <v>82</v>
      </c>
    </row>
    <row r="18" spans="1:8" s="78" customFormat="1" ht="43.5" customHeight="1">
      <c r="A18" s="8">
        <v>9</v>
      </c>
      <c r="B18" s="24" t="s">
        <v>37</v>
      </c>
      <c r="C18" s="9" t="s">
        <v>63</v>
      </c>
      <c r="D18" s="8" t="s">
        <v>64</v>
      </c>
      <c r="E18" s="94">
        <f t="shared" si="0"/>
        <v>40000000</v>
      </c>
      <c r="F18" s="95">
        <v>20000000</v>
      </c>
      <c r="G18" s="95">
        <v>20000000</v>
      </c>
      <c r="H18" s="105"/>
    </row>
    <row r="19" spans="1:8" s="78" customFormat="1" ht="37.5" customHeight="1">
      <c r="A19" s="3" t="s">
        <v>14</v>
      </c>
      <c r="B19" s="62" t="s">
        <v>68</v>
      </c>
      <c r="C19" s="9"/>
      <c r="D19" s="8"/>
      <c r="E19" s="92">
        <f>E20</f>
        <v>120000000</v>
      </c>
      <c r="F19" s="92">
        <f>F20</f>
        <v>60000000</v>
      </c>
      <c r="G19" s="92">
        <f>G20</f>
        <v>60000000</v>
      </c>
      <c r="H19" s="105"/>
    </row>
    <row r="20" spans="1:8" s="78" customFormat="1" ht="37.5" customHeight="1">
      <c r="A20" s="8">
        <v>10</v>
      </c>
      <c r="B20" s="24" t="s">
        <v>25</v>
      </c>
      <c r="C20" s="9" t="s">
        <v>69</v>
      </c>
      <c r="D20" s="8" t="s">
        <v>70</v>
      </c>
      <c r="E20" s="94">
        <f>F20+G20</f>
        <v>120000000</v>
      </c>
      <c r="F20" s="95">
        <v>60000000</v>
      </c>
      <c r="G20" s="95">
        <v>60000000</v>
      </c>
      <c r="H20" s="105"/>
    </row>
    <row r="21" spans="1:8" s="78" customFormat="1" ht="33.75" customHeight="1">
      <c r="A21" s="3" t="s">
        <v>15</v>
      </c>
      <c r="B21" s="62" t="s">
        <v>27</v>
      </c>
      <c r="C21" s="62"/>
      <c r="D21" s="3"/>
      <c r="E21" s="92">
        <f t="shared" si="0"/>
        <v>160000000</v>
      </c>
      <c r="F21" s="95">
        <f>SUM(F22:F23)</f>
        <v>80000000</v>
      </c>
      <c r="G21" s="95">
        <f>SUM(G22:G23)</f>
        <v>80000000</v>
      </c>
      <c r="H21" s="105"/>
    </row>
    <row r="22" spans="1:8" s="78" customFormat="1" ht="81.75" customHeight="1">
      <c r="A22" s="8">
        <v>11</v>
      </c>
      <c r="B22" s="9" t="s">
        <v>28</v>
      </c>
      <c r="C22" s="9" t="s">
        <v>65</v>
      </c>
      <c r="D22" s="8" t="s">
        <v>161</v>
      </c>
      <c r="E22" s="94">
        <f t="shared" si="0"/>
        <v>120000000</v>
      </c>
      <c r="F22" s="95">
        <v>60000000</v>
      </c>
      <c r="G22" s="95">
        <v>60000000</v>
      </c>
      <c r="H22" s="105"/>
    </row>
    <row r="23" spans="1:8" s="78" customFormat="1" ht="36.75" customHeight="1">
      <c r="A23" s="8">
        <v>12</v>
      </c>
      <c r="B23" s="9" t="s">
        <v>26</v>
      </c>
      <c r="C23" s="9" t="s">
        <v>71</v>
      </c>
      <c r="D23" s="8" t="s">
        <v>55</v>
      </c>
      <c r="E23" s="94">
        <f t="shared" si="0"/>
        <v>40000000</v>
      </c>
      <c r="F23" s="95">
        <v>20000000</v>
      </c>
      <c r="G23" s="95">
        <v>20000000</v>
      </c>
      <c r="H23" s="105"/>
    </row>
    <row r="24" spans="1:8" s="78" customFormat="1" ht="36.75" customHeight="1">
      <c r="A24" s="3" t="s">
        <v>17</v>
      </c>
      <c r="B24" s="62" t="s">
        <v>151</v>
      </c>
      <c r="C24" s="9"/>
      <c r="D24" s="8"/>
      <c r="E24" s="92">
        <f>SUM(F24:G24)</f>
        <v>40000000</v>
      </c>
      <c r="F24" s="93">
        <f>F25</f>
        <v>20000000</v>
      </c>
      <c r="G24" s="93">
        <f>G25</f>
        <v>20000000</v>
      </c>
      <c r="H24" s="105"/>
    </row>
    <row r="25" spans="1:8" s="78" customFormat="1" ht="51" customHeight="1">
      <c r="A25" s="8">
        <v>13</v>
      </c>
      <c r="B25" s="39" t="s">
        <v>116</v>
      </c>
      <c r="C25" s="39" t="s">
        <v>152</v>
      </c>
      <c r="D25" s="8" t="s">
        <v>153</v>
      </c>
      <c r="E25" s="94">
        <f>F25+G25</f>
        <v>40000000</v>
      </c>
      <c r="F25" s="95">
        <v>20000000</v>
      </c>
      <c r="G25" s="95">
        <v>20000000</v>
      </c>
      <c r="H25" s="105"/>
    </row>
    <row r="26" spans="1:8" s="78" customFormat="1" ht="39.75" customHeight="1">
      <c r="A26" s="3" t="s">
        <v>122</v>
      </c>
      <c r="B26" s="62" t="s">
        <v>74</v>
      </c>
      <c r="C26" s="9"/>
      <c r="D26" s="8"/>
      <c r="E26" s="92">
        <f>E27</f>
        <v>80000000</v>
      </c>
      <c r="F26" s="92">
        <f>F27</f>
        <v>40000000</v>
      </c>
      <c r="G26" s="92">
        <f>G27</f>
        <v>40000000</v>
      </c>
      <c r="H26" s="105"/>
    </row>
    <row r="27" spans="1:8" ht="45.75" customHeight="1">
      <c r="A27" s="8">
        <v>14</v>
      </c>
      <c r="B27" s="9" t="s">
        <v>80</v>
      </c>
      <c r="C27" s="9" t="s">
        <v>75</v>
      </c>
      <c r="D27" s="8" t="s">
        <v>160</v>
      </c>
      <c r="E27" s="94">
        <f t="shared" si="0"/>
        <v>80000000</v>
      </c>
      <c r="F27" s="95">
        <v>40000000</v>
      </c>
      <c r="G27" s="95">
        <v>40000000</v>
      </c>
      <c r="H27" s="105"/>
    </row>
    <row r="28" spans="1:8" ht="36" customHeight="1">
      <c r="A28" s="22" t="s">
        <v>124</v>
      </c>
      <c r="B28" s="62" t="s">
        <v>156</v>
      </c>
      <c r="C28" s="19"/>
      <c r="D28" s="79"/>
      <c r="E28" s="92">
        <f>SUM(F28:G28)</f>
        <v>40000000</v>
      </c>
      <c r="F28" s="92">
        <f>F29</f>
        <v>20000000</v>
      </c>
      <c r="G28" s="92">
        <f>G29</f>
        <v>20000000</v>
      </c>
      <c r="H28" s="105"/>
    </row>
    <row r="29" spans="1:8" ht="40.5" customHeight="1">
      <c r="A29" s="8">
        <v>15</v>
      </c>
      <c r="B29" s="9" t="s">
        <v>158</v>
      </c>
      <c r="C29" s="9" t="s">
        <v>157</v>
      </c>
      <c r="D29" s="8" t="s">
        <v>159</v>
      </c>
      <c r="E29" s="94">
        <f>F29+G29</f>
        <v>40000000</v>
      </c>
      <c r="F29" s="95">
        <v>20000000</v>
      </c>
      <c r="G29" s="95">
        <v>20000000</v>
      </c>
      <c r="H29" s="106"/>
    </row>
  </sheetData>
  <sheetProtection/>
  <mergeCells count="3">
    <mergeCell ref="A2:H2"/>
    <mergeCell ref="H5:H16"/>
    <mergeCell ref="H17:H29"/>
  </mergeCells>
  <printOptions horizontalCentered="1"/>
  <pageMargins left="0.56" right="0.33" top="0.47244094488189" bottom="0.393700787401575" header="0.47244094488189" footer="0.43307086614173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10"/>
  <sheetViews>
    <sheetView zoomScale="85" zoomScaleNormal="85" zoomScalePageLayoutView="0" workbookViewId="0" topLeftCell="A1">
      <selection activeCell="H4" sqref="H4"/>
    </sheetView>
  </sheetViews>
  <sheetFormatPr defaultColWidth="9.00390625" defaultRowHeight="15.75"/>
  <cols>
    <col min="1" max="1" width="5.00390625" style="80" customWidth="1"/>
    <col min="2" max="2" width="32.00390625" style="80" customWidth="1"/>
    <col min="3" max="3" width="26.75390625" style="80" customWidth="1"/>
    <col min="4" max="4" width="13.75390625" style="80" customWidth="1"/>
    <col min="5" max="5" width="11.75390625" style="80" customWidth="1"/>
    <col min="6" max="6" width="18.125" style="80" customWidth="1"/>
    <col min="7" max="7" width="18.625" style="80" customWidth="1"/>
    <col min="8" max="8" width="9.25390625" style="80" bestFit="1" customWidth="1"/>
    <col min="9" max="9" width="22.875" style="80" customWidth="1"/>
    <col min="10" max="16384" width="9.00390625" style="80" customWidth="1"/>
  </cols>
  <sheetData>
    <row r="1" ht="18.75">
      <c r="G1" s="75" t="s">
        <v>182</v>
      </c>
    </row>
    <row r="2" spans="1:7" s="81" customFormat="1" ht="45" customHeight="1">
      <c r="A2" s="107" t="s">
        <v>192</v>
      </c>
      <c r="B2" s="107"/>
      <c r="C2" s="107"/>
      <c r="D2" s="107"/>
      <c r="E2" s="107"/>
      <c r="F2" s="107"/>
      <c r="G2" s="107"/>
    </row>
    <row r="3" spans="1:7" s="81" customFormat="1" ht="22.5" customHeight="1">
      <c r="A3" s="17"/>
      <c r="B3" s="17"/>
      <c r="C3" s="17"/>
      <c r="D3" s="17"/>
      <c r="E3" s="17"/>
      <c r="F3" s="17"/>
      <c r="G3" s="56" t="s">
        <v>54</v>
      </c>
    </row>
    <row r="4" spans="1:7" ht="78.75" customHeight="1">
      <c r="A4" s="10" t="s">
        <v>0</v>
      </c>
      <c r="B4" s="10" t="s">
        <v>1</v>
      </c>
      <c r="C4" s="10" t="s">
        <v>184</v>
      </c>
      <c r="D4" s="10" t="s">
        <v>185</v>
      </c>
      <c r="E4" s="10" t="s">
        <v>186</v>
      </c>
      <c r="F4" s="10" t="s">
        <v>78</v>
      </c>
      <c r="G4" s="11" t="s">
        <v>85</v>
      </c>
    </row>
    <row r="5" spans="1:7" s="86" customFormat="1" ht="31.5" customHeight="1">
      <c r="A5" s="82"/>
      <c r="B5" s="83" t="s">
        <v>21</v>
      </c>
      <c r="C5" s="84"/>
      <c r="D5" s="84"/>
      <c r="E5" s="84"/>
      <c r="F5" s="85">
        <f>F6</f>
        <v>35000000</v>
      </c>
      <c r="G5" s="84"/>
    </row>
    <row r="6" spans="1:9" ht="57" customHeight="1">
      <c r="A6" s="10">
        <v>1</v>
      </c>
      <c r="B6" s="25" t="s">
        <v>22</v>
      </c>
      <c r="C6" s="87"/>
      <c r="D6" s="87"/>
      <c r="E6" s="87"/>
      <c r="F6" s="26">
        <f>F7</f>
        <v>35000000</v>
      </c>
      <c r="G6" s="111" t="s">
        <v>83</v>
      </c>
      <c r="I6" s="86"/>
    </row>
    <row r="7" spans="1:9" ht="57" customHeight="1">
      <c r="A7" s="8" t="s">
        <v>34</v>
      </c>
      <c r="B7" s="9" t="s">
        <v>183</v>
      </c>
      <c r="C7" s="114" t="s">
        <v>23</v>
      </c>
      <c r="D7" s="114" t="s">
        <v>24</v>
      </c>
      <c r="E7" s="114">
        <v>2021</v>
      </c>
      <c r="F7" s="108">
        <v>35000000</v>
      </c>
      <c r="G7" s="112"/>
      <c r="I7" s="86"/>
    </row>
    <row r="8" spans="1:7" ht="33" customHeight="1">
      <c r="A8" s="13" t="s">
        <v>6</v>
      </c>
      <c r="B8" s="14" t="s">
        <v>29</v>
      </c>
      <c r="C8" s="115"/>
      <c r="D8" s="115"/>
      <c r="E8" s="115"/>
      <c r="F8" s="109"/>
      <c r="G8" s="112"/>
    </row>
    <row r="9" spans="1:7" ht="45" customHeight="1">
      <c r="A9" s="88" t="s">
        <v>6</v>
      </c>
      <c r="B9" s="12" t="s">
        <v>73</v>
      </c>
      <c r="C9" s="116"/>
      <c r="D9" s="116"/>
      <c r="E9" s="116"/>
      <c r="F9" s="110"/>
      <c r="G9" s="113"/>
    </row>
    <row r="10" spans="2:7" ht="66.75" customHeight="1">
      <c r="B10" s="15"/>
      <c r="C10" s="15"/>
      <c r="D10" s="15"/>
      <c r="E10" s="15"/>
      <c r="F10" s="15"/>
      <c r="G10" s="15"/>
    </row>
  </sheetData>
  <sheetProtection/>
  <mergeCells count="6">
    <mergeCell ref="A2:G2"/>
    <mergeCell ref="F7:F9"/>
    <mergeCell ref="G6:G9"/>
    <mergeCell ref="C7:C9"/>
    <mergeCell ref="D7:D9"/>
    <mergeCell ref="E7:E9"/>
  </mergeCells>
  <printOptions/>
  <pageMargins left="0.75" right="0.28" top="0.49" bottom="0.2" header="0.49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6" sqref="H6"/>
    </sheetView>
  </sheetViews>
  <sheetFormatPr defaultColWidth="9.00390625" defaultRowHeight="15.75"/>
  <cols>
    <col min="1" max="1" width="4.75390625" style="55" customWidth="1"/>
    <col min="2" max="2" width="30.75390625" style="55" customWidth="1"/>
    <col min="3" max="3" width="26.125" style="55" customWidth="1"/>
    <col min="4" max="4" width="7.125" style="73" customWidth="1"/>
    <col min="5" max="5" width="13.125" style="55" customWidth="1"/>
    <col min="6" max="6" width="13.625" style="55" customWidth="1"/>
    <col min="7" max="7" width="9.00390625" style="55" customWidth="1"/>
    <col min="8" max="8" width="13.75390625" style="55" bestFit="1" customWidth="1"/>
    <col min="9" max="16384" width="9.00390625" style="55" customWidth="1"/>
  </cols>
  <sheetData>
    <row r="1" spans="5:6" ht="15.75">
      <c r="E1" s="56"/>
      <c r="F1" s="56" t="s">
        <v>187</v>
      </c>
    </row>
    <row r="2" spans="1:8" ht="52.5" customHeight="1">
      <c r="A2" s="107" t="s">
        <v>193</v>
      </c>
      <c r="B2" s="107"/>
      <c r="C2" s="107"/>
      <c r="D2" s="107"/>
      <c r="E2" s="107"/>
      <c r="F2" s="107"/>
      <c r="G2" s="34"/>
      <c r="H2" s="34"/>
    </row>
    <row r="3" ht="15.75">
      <c r="F3" s="56" t="s">
        <v>54</v>
      </c>
    </row>
    <row r="4" spans="1:6" ht="36.75" customHeight="1">
      <c r="A4" s="3" t="s">
        <v>0</v>
      </c>
      <c r="B4" s="3" t="s">
        <v>1</v>
      </c>
      <c r="C4" s="22" t="s">
        <v>48</v>
      </c>
      <c r="D4" s="22" t="s">
        <v>176</v>
      </c>
      <c r="E4" s="3" t="s">
        <v>84</v>
      </c>
      <c r="F4" s="3" t="s">
        <v>85</v>
      </c>
    </row>
    <row r="5" spans="1:8" ht="22.5" customHeight="1">
      <c r="A5" s="3"/>
      <c r="B5" s="35" t="s">
        <v>51</v>
      </c>
      <c r="C5" s="22"/>
      <c r="D5" s="22"/>
      <c r="E5" s="57">
        <f>SUM(E6+E8+E11+E16+E18+E21+E14+E23)</f>
        <v>646740000</v>
      </c>
      <c r="F5" s="117" t="s">
        <v>105</v>
      </c>
      <c r="H5" s="65"/>
    </row>
    <row r="6" spans="1:6" ht="24.75" customHeight="1">
      <c r="A6" s="3" t="s">
        <v>2</v>
      </c>
      <c r="B6" s="58" t="s">
        <v>86</v>
      </c>
      <c r="C6" s="58"/>
      <c r="D6" s="74" t="s">
        <v>12</v>
      </c>
      <c r="E6" s="57">
        <f>E7</f>
        <v>61740000</v>
      </c>
      <c r="F6" s="118"/>
    </row>
    <row r="7" spans="1:6" ht="27.75" customHeight="1">
      <c r="A7" s="8">
        <v>1</v>
      </c>
      <c r="B7" s="9" t="s">
        <v>87</v>
      </c>
      <c r="C7" s="9" t="s">
        <v>88</v>
      </c>
      <c r="D7" s="8"/>
      <c r="E7" s="59">
        <f>5145000*12</f>
        <v>61740000</v>
      </c>
      <c r="F7" s="118"/>
    </row>
    <row r="8" spans="1:6" ht="24.75" customHeight="1">
      <c r="A8" s="3" t="s">
        <v>3</v>
      </c>
      <c r="B8" s="60" t="s">
        <v>16</v>
      </c>
      <c r="C8" s="60"/>
      <c r="D8" s="74" t="s">
        <v>12</v>
      </c>
      <c r="E8" s="61">
        <f>E9+E10</f>
        <v>123480000</v>
      </c>
      <c r="F8" s="118"/>
    </row>
    <row r="9" spans="1:6" ht="30" customHeight="1">
      <c r="A9" s="8">
        <v>2</v>
      </c>
      <c r="B9" s="9" t="s">
        <v>89</v>
      </c>
      <c r="C9" s="9" t="s">
        <v>90</v>
      </c>
      <c r="D9" s="8"/>
      <c r="E9" s="59">
        <f>5145000*12</f>
        <v>61740000</v>
      </c>
      <c r="F9" s="118"/>
    </row>
    <row r="10" spans="1:6" ht="35.25" customHeight="1">
      <c r="A10" s="33">
        <v>3</v>
      </c>
      <c r="B10" s="9" t="s">
        <v>91</v>
      </c>
      <c r="C10" s="9" t="s">
        <v>92</v>
      </c>
      <c r="D10" s="8"/>
      <c r="E10" s="59">
        <f>5145000*12</f>
        <v>61740000</v>
      </c>
      <c r="F10" s="118"/>
    </row>
    <row r="11" spans="1:6" ht="25.5" customHeight="1">
      <c r="A11" s="3" t="s">
        <v>12</v>
      </c>
      <c r="B11" s="62" t="s">
        <v>19</v>
      </c>
      <c r="C11" s="62"/>
      <c r="D11" s="74" t="s">
        <v>12</v>
      </c>
      <c r="E11" s="63">
        <f>E12+E13</f>
        <v>123480000</v>
      </c>
      <c r="F11" s="118"/>
    </row>
    <row r="12" spans="1:6" ht="26.25" customHeight="1">
      <c r="A12" s="8">
        <v>4</v>
      </c>
      <c r="B12" s="9" t="s">
        <v>93</v>
      </c>
      <c r="C12" s="53" t="s">
        <v>57</v>
      </c>
      <c r="D12" s="72"/>
      <c r="E12" s="59">
        <f>5145000*12</f>
        <v>61740000</v>
      </c>
      <c r="F12" s="118"/>
    </row>
    <row r="13" spans="1:6" ht="30" customHeight="1">
      <c r="A13" s="8">
        <v>5</v>
      </c>
      <c r="B13" s="9" t="s">
        <v>94</v>
      </c>
      <c r="C13" s="54" t="s">
        <v>60</v>
      </c>
      <c r="D13" s="8"/>
      <c r="E13" s="59">
        <f>5145000*12</f>
        <v>61740000</v>
      </c>
      <c r="F13" s="118"/>
    </row>
    <row r="14" spans="1:6" ht="24" customHeight="1">
      <c r="A14" s="22" t="s">
        <v>13</v>
      </c>
      <c r="B14" s="62" t="s">
        <v>102</v>
      </c>
      <c r="C14" s="62"/>
      <c r="D14" s="74" t="s">
        <v>12</v>
      </c>
      <c r="E14" s="63">
        <f>E15</f>
        <v>61740000</v>
      </c>
      <c r="F14" s="118"/>
    </row>
    <row r="15" spans="1:6" ht="32.25" customHeight="1">
      <c r="A15" s="64">
        <v>6</v>
      </c>
      <c r="B15" s="9" t="s">
        <v>103</v>
      </c>
      <c r="C15" s="39" t="s">
        <v>104</v>
      </c>
      <c r="D15" s="4"/>
      <c r="E15" s="59">
        <f>5145000*12</f>
        <v>61740000</v>
      </c>
      <c r="F15" s="118"/>
    </row>
    <row r="16" spans="1:6" ht="26.25" customHeight="1">
      <c r="A16" s="3" t="s">
        <v>14</v>
      </c>
      <c r="B16" s="62" t="s">
        <v>20</v>
      </c>
      <c r="C16" s="62"/>
      <c r="D16" s="8" t="s">
        <v>13</v>
      </c>
      <c r="E16" s="63">
        <f>E17</f>
        <v>55260000</v>
      </c>
      <c r="F16" s="118"/>
    </row>
    <row r="17" spans="1:6" ht="42" customHeight="1">
      <c r="A17" s="8">
        <v>7</v>
      </c>
      <c r="B17" s="9" t="s">
        <v>95</v>
      </c>
      <c r="C17" s="9" t="s">
        <v>96</v>
      </c>
      <c r="D17" s="8"/>
      <c r="E17" s="59">
        <f>4605000*12</f>
        <v>55260000</v>
      </c>
      <c r="F17" s="118"/>
    </row>
    <row r="18" spans="1:6" ht="24" customHeight="1">
      <c r="A18" s="3" t="s">
        <v>15</v>
      </c>
      <c r="B18" s="62" t="s">
        <v>21</v>
      </c>
      <c r="C18" s="62"/>
      <c r="D18" s="8" t="s">
        <v>13</v>
      </c>
      <c r="E18" s="63">
        <f>E19+E20</f>
        <v>110520000</v>
      </c>
      <c r="F18" s="118"/>
    </row>
    <row r="19" spans="1:6" ht="36" customHeight="1">
      <c r="A19" s="8">
        <v>8</v>
      </c>
      <c r="B19" s="9" t="s">
        <v>25</v>
      </c>
      <c r="C19" s="9" t="s">
        <v>97</v>
      </c>
      <c r="D19" s="8"/>
      <c r="E19" s="59">
        <f>4605000*12</f>
        <v>55260000</v>
      </c>
      <c r="F19" s="118"/>
    </row>
    <row r="20" spans="1:6" ht="30.75" customHeight="1">
      <c r="A20" s="64">
        <v>9</v>
      </c>
      <c r="B20" s="9" t="s">
        <v>98</v>
      </c>
      <c r="C20" s="9" t="s">
        <v>99</v>
      </c>
      <c r="D20" s="8"/>
      <c r="E20" s="59">
        <f>4605000*12</f>
        <v>55260000</v>
      </c>
      <c r="F20" s="118"/>
    </row>
    <row r="21" spans="1:6" ht="30" customHeight="1">
      <c r="A21" s="22" t="s">
        <v>17</v>
      </c>
      <c r="B21" s="60" t="s">
        <v>27</v>
      </c>
      <c r="C21" s="60"/>
      <c r="D21" s="8" t="s">
        <v>13</v>
      </c>
      <c r="E21" s="61">
        <f>E22</f>
        <v>55260000</v>
      </c>
      <c r="F21" s="118"/>
    </row>
    <row r="22" spans="1:6" ht="29.25" customHeight="1">
      <c r="A22" s="8">
        <v>10</v>
      </c>
      <c r="B22" s="9" t="s">
        <v>100</v>
      </c>
      <c r="C22" s="9" t="s">
        <v>101</v>
      </c>
      <c r="D22" s="8"/>
      <c r="E22" s="59">
        <f>4605000*12</f>
        <v>55260000</v>
      </c>
      <c r="F22" s="118"/>
    </row>
    <row r="23" spans="1:6" ht="25.5" customHeight="1">
      <c r="A23" s="22" t="s">
        <v>122</v>
      </c>
      <c r="B23" s="62" t="s">
        <v>156</v>
      </c>
      <c r="C23" s="19"/>
      <c r="D23" s="8" t="s">
        <v>13</v>
      </c>
      <c r="E23" s="63">
        <f>E24</f>
        <v>55260000</v>
      </c>
      <c r="F23" s="118"/>
    </row>
    <row r="24" spans="1:6" ht="31.5">
      <c r="A24" s="64">
        <v>11</v>
      </c>
      <c r="B24" s="9" t="s">
        <v>158</v>
      </c>
      <c r="C24" s="39" t="s">
        <v>157</v>
      </c>
      <c r="D24" s="4"/>
      <c r="E24" s="59">
        <f>4605000*12</f>
        <v>55260000</v>
      </c>
      <c r="F24" s="119"/>
    </row>
    <row r="27" ht="15.75">
      <c r="E27" s="65"/>
    </row>
  </sheetData>
  <sheetProtection/>
  <mergeCells count="2">
    <mergeCell ref="A2:F2"/>
    <mergeCell ref="F5:F24"/>
  </mergeCells>
  <printOptions horizontalCentered="1"/>
  <pageMargins left="0.45" right="0.2" top="0.5" bottom="0.5" header="0.3" footer="0.3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7" sqref="G7"/>
    </sheetView>
  </sheetViews>
  <sheetFormatPr defaultColWidth="9.00390625" defaultRowHeight="15.75"/>
  <cols>
    <col min="1" max="1" width="4.75390625" style="55" customWidth="1"/>
    <col min="2" max="2" width="32.00390625" style="55" customWidth="1"/>
    <col min="3" max="3" width="28.625" style="55" customWidth="1"/>
    <col min="4" max="4" width="12.75390625" style="55" customWidth="1"/>
    <col min="5" max="5" width="15.375" style="55" customWidth="1"/>
    <col min="6" max="7" width="9.00390625" style="55" customWidth="1"/>
    <col min="8" max="8" width="13.75390625" style="55" bestFit="1" customWidth="1"/>
    <col min="9" max="16384" width="9.00390625" style="55" customWidth="1"/>
  </cols>
  <sheetData>
    <row r="1" ht="15.75">
      <c r="E1" s="56" t="s">
        <v>189</v>
      </c>
    </row>
    <row r="2" spans="1:5" ht="45" customHeight="1">
      <c r="A2" s="120" t="s">
        <v>194</v>
      </c>
      <c r="B2" s="120"/>
      <c r="C2" s="120"/>
      <c r="D2" s="120"/>
      <c r="E2" s="120"/>
    </row>
    <row r="3" spans="1:5" ht="20.25" customHeight="1">
      <c r="A3" s="17"/>
      <c r="B3" s="17"/>
      <c r="C3" s="17"/>
      <c r="D3" s="17"/>
      <c r="E3" s="56" t="s">
        <v>54</v>
      </c>
    </row>
    <row r="4" spans="1:8" ht="29.25" customHeight="1">
      <c r="A4" s="1" t="s">
        <v>0</v>
      </c>
      <c r="B4" s="35" t="s">
        <v>1</v>
      </c>
      <c r="C4" s="35" t="s">
        <v>48</v>
      </c>
      <c r="D4" s="1" t="s">
        <v>76</v>
      </c>
      <c r="E4" s="35" t="s">
        <v>85</v>
      </c>
      <c r="H4" s="65"/>
    </row>
    <row r="5" spans="1:6" ht="25.5" customHeight="1">
      <c r="A5" s="1"/>
      <c r="B5" s="35" t="s">
        <v>51</v>
      </c>
      <c r="C5" s="35"/>
      <c r="D5" s="36">
        <f>D6+D8+D11+D16+D19+D21+D31+D35+D37+D42</f>
        <v>435000000</v>
      </c>
      <c r="E5" s="121" t="s">
        <v>142</v>
      </c>
      <c r="F5" s="55" t="s">
        <v>188</v>
      </c>
    </row>
    <row r="6" spans="1:5" ht="24.75" customHeight="1">
      <c r="A6" s="1" t="s">
        <v>2</v>
      </c>
      <c r="B6" s="37" t="s">
        <v>7</v>
      </c>
      <c r="C6" s="37"/>
      <c r="D6" s="38">
        <f>SUM(D7:D7)</f>
        <v>15000000</v>
      </c>
      <c r="E6" s="122"/>
    </row>
    <row r="7" spans="1:8" ht="37.5" customHeight="1">
      <c r="A7" s="4">
        <v>1</v>
      </c>
      <c r="B7" s="39" t="s">
        <v>106</v>
      </c>
      <c r="C7" s="9" t="s">
        <v>67</v>
      </c>
      <c r="D7" s="40">
        <v>15000000</v>
      </c>
      <c r="E7" s="122"/>
      <c r="H7" s="65"/>
    </row>
    <row r="8" spans="1:5" ht="26.25" customHeight="1">
      <c r="A8" s="1" t="s">
        <v>3</v>
      </c>
      <c r="B8" s="41" t="s">
        <v>102</v>
      </c>
      <c r="C8" s="41"/>
      <c r="D8" s="42">
        <f>SUM(D9:D10)</f>
        <v>30000000</v>
      </c>
      <c r="E8" s="122"/>
    </row>
    <row r="9" spans="1:5" ht="30.75" customHeight="1">
      <c r="A9" s="4">
        <v>2</v>
      </c>
      <c r="B9" s="39" t="s">
        <v>107</v>
      </c>
      <c r="C9" s="39" t="s">
        <v>104</v>
      </c>
      <c r="D9" s="66">
        <v>15000000</v>
      </c>
      <c r="E9" s="122"/>
    </row>
    <row r="10" spans="1:5" ht="30.75" customHeight="1">
      <c r="A10" s="4">
        <v>3</v>
      </c>
      <c r="B10" s="39" t="s">
        <v>154</v>
      </c>
      <c r="C10" s="39" t="s">
        <v>155</v>
      </c>
      <c r="D10" s="66">
        <v>15000000</v>
      </c>
      <c r="E10" s="122"/>
    </row>
    <row r="11" spans="1:5" ht="27" customHeight="1">
      <c r="A11" s="1" t="s">
        <v>12</v>
      </c>
      <c r="B11" s="41" t="s">
        <v>86</v>
      </c>
      <c r="C11" s="41"/>
      <c r="D11" s="42">
        <f>SUM(D12:D15)</f>
        <v>60000000</v>
      </c>
      <c r="E11" s="122"/>
    </row>
    <row r="12" spans="1:5" ht="26.25" customHeight="1">
      <c r="A12" s="4">
        <v>4</v>
      </c>
      <c r="B12" s="39" t="s">
        <v>108</v>
      </c>
      <c r="C12" s="39" t="s">
        <v>109</v>
      </c>
      <c r="D12" s="66">
        <v>15000000</v>
      </c>
      <c r="E12" s="122"/>
    </row>
    <row r="13" spans="1:5" ht="27" customHeight="1">
      <c r="A13" s="4">
        <v>5</v>
      </c>
      <c r="B13" s="39" t="s">
        <v>110</v>
      </c>
      <c r="C13" s="39" t="s">
        <v>111</v>
      </c>
      <c r="D13" s="66">
        <v>15000000</v>
      </c>
      <c r="E13" s="122"/>
    </row>
    <row r="14" spans="1:5" ht="35.25" customHeight="1">
      <c r="A14" s="4">
        <v>6</v>
      </c>
      <c r="B14" s="39" t="s">
        <v>80</v>
      </c>
      <c r="C14" s="39" t="s">
        <v>75</v>
      </c>
      <c r="D14" s="66">
        <v>15000000</v>
      </c>
      <c r="E14" s="122"/>
    </row>
    <row r="15" spans="1:5" ht="27.75" customHeight="1">
      <c r="A15" s="4">
        <v>7</v>
      </c>
      <c r="B15" s="39" t="s">
        <v>134</v>
      </c>
      <c r="C15" s="39" t="s">
        <v>135</v>
      </c>
      <c r="D15" s="66">
        <v>15000000</v>
      </c>
      <c r="E15" s="122"/>
    </row>
    <row r="16" spans="1:5" ht="27" customHeight="1">
      <c r="A16" s="1" t="s">
        <v>13</v>
      </c>
      <c r="B16" s="43" t="s">
        <v>112</v>
      </c>
      <c r="C16" s="43"/>
      <c r="D16" s="44">
        <f>SUM(D17:D18)</f>
        <v>30000000</v>
      </c>
      <c r="E16" s="122"/>
    </row>
    <row r="17" spans="1:5" ht="25.5" customHeight="1">
      <c r="A17" s="4">
        <v>8</v>
      </c>
      <c r="B17" s="39" t="s">
        <v>113</v>
      </c>
      <c r="C17" s="51" t="s">
        <v>136</v>
      </c>
      <c r="D17" s="66">
        <v>15000000</v>
      </c>
      <c r="E17" s="122"/>
    </row>
    <row r="18" spans="1:5" ht="27" customHeight="1">
      <c r="A18" s="4">
        <v>9</v>
      </c>
      <c r="B18" s="39" t="s">
        <v>114</v>
      </c>
      <c r="C18" s="39" t="s">
        <v>140</v>
      </c>
      <c r="D18" s="66">
        <v>15000000</v>
      </c>
      <c r="E18" s="122"/>
    </row>
    <row r="19" spans="1:5" ht="24" customHeight="1">
      <c r="A19" s="1" t="s">
        <v>14</v>
      </c>
      <c r="B19" s="43" t="s">
        <v>115</v>
      </c>
      <c r="C19" s="43"/>
      <c r="D19" s="44">
        <f>SUM(D20)</f>
        <v>15000000</v>
      </c>
      <c r="E19" s="122"/>
    </row>
    <row r="20" spans="1:5" ht="29.25" customHeight="1">
      <c r="A20" s="4">
        <v>10</v>
      </c>
      <c r="B20" s="39" t="s">
        <v>116</v>
      </c>
      <c r="C20" s="39" t="s">
        <v>152</v>
      </c>
      <c r="D20" s="66">
        <v>15000000</v>
      </c>
      <c r="E20" s="122"/>
    </row>
    <row r="21" spans="1:5" ht="27" customHeight="1">
      <c r="A21" s="1" t="s">
        <v>15</v>
      </c>
      <c r="B21" s="41" t="s">
        <v>16</v>
      </c>
      <c r="C21" s="41"/>
      <c r="D21" s="42">
        <f>SUM(D22:D30)</f>
        <v>135000000</v>
      </c>
      <c r="E21" s="122"/>
    </row>
    <row r="22" spans="1:5" ht="27.75" customHeight="1">
      <c r="A22" s="4">
        <v>11</v>
      </c>
      <c r="B22" s="39" t="s">
        <v>117</v>
      </c>
      <c r="C22" s="39" t="s">
        <v>143</v>
      </c>
      <c r="D22" s="66">
        <v>15000000</v>
      </c>
      <c r="E22" s="122"/>
    </row>
    <row r="23" spans="1:5" ht="37.5" customHeight="1">
      <c r="A23" s="4">
        <v>12</v>
      </c>
      <c r="B23" s="39" t="s">
        <v>31</v>
      </c>
      <c r="C23" s="9" t="s">
        <v>59</v>
      </c>
      <c r="D23" s="66">
        <v>15000000</v>
      </c>
      <c r="E23" s="122"/>
    </row>
    <row r="24" spans="1:5" ht="30" customHeight="1">
      <c r="A24" s="4">
        <v>13</v>
      </c>
      <c r="B24" s="39" t="s">
        <v>118</v>
      </c>
      <c r="C24" s="39" t="s">
        <v>144</v>
      </c>
      <c r="D24" s="66">
        <v>15000000</v>
      </c>
      <c r="E24" s="122"/>
    </row>
    <row r="25" spans="1:5" ht="34.5" customHeight="1">
      <c r="A25" s="4">
        <v>14</v>
      </c>
      <c r="B25" s="39" t="s">
        <v>149</v>
      </c>
      <c r="C25" s="39" t="s">
        <v>150</v>
      </c>
      <c r="D25" s="66">
        <v>15000000</v>
      </c>
      <c r="E25" s="122"/>
    </row>
    <row r="26" spans="1:5" ht="32.25" customHeight="1">
      <c r="A26" s="4">
        <v>15</v>
      </c>
      <c r="B26" s="39" t="s">
        <v>145</v>
      </c>
      <c r="C26" s="39" t="s">
        <v>146</v>
      </c>
      <c r="D26" s="66">
        <v>15000000</v>
      </c>
      <c r="E26" s="122"/>
    </row>
    <row r="27" spans="1:5" ht="36" customHeight="1">
      <c r="A27" s="4">
        <v>16</v>
      </c>
      <c r="B27" s="39" t="s">
        <v>147</v>
      </c>
      <c r="C27" s="39" t="s">
        <v>148</v>
      </c>
      <c r="D27" s="66">
        <v>15000000</v>
      </c>
      <c r="E27" s="122"/>
    </row>
    <row r="28" spans="1:5" ht="36" customHeight="1">
      <c r="A28" s="4">
        <v>17</v>
      </c>
      <c r="B28" s="39" t="s">
        <v>162</v>
      </c>
      <c r="C28" s="39" t="s">
        <v>166</v>
      </c>
      <c r="D28" s="66">
        <v>15000000</v>
      </c>
      <c r="E28" s="123" t="s">
        <v>142</v>
      </c>
    </row>
    <row r="29" spans="1:5" ht="36" customHeight="1">
      <c r="A29" s="4">
        <v>18</v>
      </c>
      <c r="B29" s="39" t="s">
        <v>163</v>
      </c>
      <c r="C29" s="39" t="s">
        <v>165</v>
      </c>
      <c r="D29" s="66">
        <v>15000000</v>
      </c>
      <c r="E29" s="123"/>
    </row>
    <row r="30" spans="1:5" ht="31.5" customHeight="1">
      <c r="A30" s="4">
        <v>19</v>
      </c>
      <c r="B30" s="39" t="s">
        <v>131</v>
      </c>
      <c r="C30" s="39" t="s">
        <v>132</v>
      </c>
      <c r="D30" s="66">
        <v>15000000</v>
      </c>
      <c r="E30" s="123"/>
    </row>
    <row r="31" spans="1:5" ht="25.5" customHeight="1">
      <c r="A31" s="1" t="s">
        <v>17</v>
      </c>
      <c r="B31" s="41" t="s">
        <v>19</v>
      </c>
      <c r="C31" s="41"/>
      <c r="D31" s="42">
        <f>SUM(D32:D34)</f>
        <v>45000000</v>
      </c>
      <c r="E31" s="123"/>
    </row>
    <row r="32" spans="1:5" ht="29.25" customHeight="1">
      <c r="A32" s="4">
        <v>20</v>
      </c>
      <c r="B32" s="39" t="s">
        <v>119</v>
      </c>
      <c r="C32" s="53" t="s">
        <v>57</v>
      </c>
      <c r="D32" s="66">
        <v>15000000</v>
      </c>
      <c r="E32" s="123"/>
    </row>
    <row r="33" spans="1:5" ht="29.25" customHeight="1">
      <c r="A33" s="4">
        <v>21</v>
      </c>
      <c r="B33" s="39" t="s">
        <v>120</v>
      </c>
      <c r="C33" s="54" t="s">
        <v>60</v>
      </c>
      <c r="D33" s="66">
        <v>15000000</v>
      </c>
      <c r="E33" s="123"/>
    </row>
    <row r="34" spans="1:5" ht="26.25" customHeight="1">
      <c r="A34" s="4">
        <v>22</v>
      </c>
      <c r="B34" s="39" t="s">
        <v>121</v>
      </c>
      <c r="C34" s="39" t="s">
        <v>141</v>
      </c>
      <c r="D34" s="66">
        <v>15000000</v>
      </c>
      <c r="E34" s="123"/>
    </row>
    <row r="35" spans="1:5" ht="26.25" customHeight="1">
      <c r="A35" s="1" t="s">
        <v>122</v>
      </c>
      <c r="B35" s="41" t="s">
        <v>20</v>
      </c>
      <c r="C35" s="41"/>
      <c r="D35" s="42">
        <f>SUM(D36:D36)</f>
        <v>15000000</v>
      </c>
      <c r="E35" s="123"/>
    </row>
    <row r="36" spans="1:5" ht="35.25" customHeight="1">
      <c r="A36" s="67">
        <v>23</v>
      </c>
      <c r="B36" s="45" t="s">
        <v>123</v>
      </c>
      <c r="C36" s="9" t="s">
        <v>62</v>
      </c>
      <c r="D36" s="68">
        <v>15000000</v>
      </c>
      <c r="E36" s="123"/>
    </row>
    <row r="37" spans="1:5" ht="27.75" customHeight="1">
      <c r="A37" s="46" t="s">
        <v>124</v>
      </c>
      <c r="B37" s="47" t="s">
        <v>21</v>
      </c>
      <c r="C37" s="47"/>
      <c r="D37" s="48">
        <f>SUM(D38:D41)</f>
        <v>60000000</v>
      </c>
      <c r="E37" s="123"/>
    </row>
    <row r="38" spans="1:5" ht="31.5" customHeight="1">
      <c r="A38" s="49">
        <v>24</v>
      </c>
      <c r="B38" s="50" t="s">
        <v>125</v>
      </c>
      <c r="C38" s="50" t="s">
        <v>137</v>
      </c>
      <c r="D38" s="68">
        <v>15000000</v>
      </c>
      <c r="E38" s="123"/>
    </row>
    <row r="39" spans="1:5" ht="27.75" customHeight="1">
      <c r="A39" s="49">
        <v>25</v>
      </c>
      <c r="B39" s="50" t="s">
        <v>126</v>
      </c>
      <c r="C39" s="50" t="s">
        <v>138</v>
      </c>
      <c r="D39" s="68">
        <v>15000000</v>
      </c>
      <c r="E39" s="123"/>
    </row>
    <row r="40" spans="1:5" ht="30" customHeight="1">
      <c r="A40" s="49">
        <v>26</v>
      </c>
      <c r="B40" s="50" t="s">
        <v>127</v>
      </c>
      <c r="C40" s="50" t="s">
        <v>139</v>
      </c>
      <c r="D40" s="68">
        <v>15000000</v>
      </c>
      <c r="E40" s="123"/>
    </row>
    <row r="41" spans="1:5" ht="36" customHeight="1">
      <c r="A41" s="49">
        <v>27</v>
      </c>
      <c r="B41" s="50" t="s">
        <v>22</v>
      </c>
      <c r="C41" s="50" t="s">
        <v>133</v>
      </c>
      <c r="D41" s="68">
        <v>15000000</v>
      </c>
      <c r="E41" s="123"/>
    </row>
    <row r="42" spans="1:5" ht="27" customHeight="1">
      <c r="A42" s="46" t="s">
        <v>128</v>
      </c>
      <c r="B42" s="47" t="s">
        <v>129</v>
      </c>
      <c r="C42" s="47"/>
      <c r="D42" s="48">
        <f>SUM(D43:D44)</f>
        <v>30000000</v>
      </c>
      <c r="E42" s="123"/>
    </row>
    <row r="43" spans="1:5" ht="30.75" customHeight="1">
      <c r="A43" s="67">
        <v>28</v>
      </c>
      <c r="B43" s="50" t="s">
        <v>130</v>
      </c>
      <c r="C43" s="9" t="s">
        <v>65</v>
      </c>
      <c r="D43" s="68">
        <v>15000000</v>
      </c>
      <c r="E43" s="123"/>
    </row>
    <row r="44" spans="1:8" ht="30" customHeight="1">
      <c r="A44" s="67">
        <v>29</v>
      </c>
      <c r="B44" s="50" t="s">
        <v>26</v>
      </c>
      <c r="C44" s="9" t="s">
        <v>71</v>
      </c>
      <c r="D44" s="68">
        <v>15000000</v>
      </c>
      <c r="E44" s="123"/>
      <c r="H44" s="65"/>
    </row>
    <row r="45" spans="4:5" ht="15.75">
      <c r="D45" s="89"/>
      <c r="E45" s="90"/>
    </row>
    <row r="46" spans="4:5" ht="15.75">
      <c r="D46" s="89"/>
      <c r="E46" s="90"/>
    </row>
    <row r="47" spans="4:5" ht="15.75">
      <c r="D47" s="89"/>
      <c r="E47" s="90"/>
    </row>
    <row r="48" spans="4:5" ht="15.75">
      <c r="D48" s="89"/>
      <c r="E48" s="90"/>
    </row>
    <row r="49" spans="4:5" ht="15.75">
      <c r="D49" s="89"/>
      <c r="E49" s="90"/>
    </row>
    <row r="50" spans="4:5" ht="15.75">
      <c r="D50" s="89"/>
      <c r="E50" s="90"/>
    </row>
    <row r="51" spans="4:5" ht="15.75">
      <c r="D51" s="89"/>
      <c r="E51" s="89"/>
    </row>
  </sheetData>
  <sheetProtection/>
  <mergeCells count="3">
    <mergeCell ref="A2:E2"/>
    <mergeCell ref="E5:E27"/>
    <mergeCell ref="E28:E44"/>
  </mergeCells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4.00390625" style="0" customWidth="1"/>
    <col min="2" max="2" width="37.50390625" style="0" customWidth="1"/>
    <col min="3" max="3" width="16.00390625" style="0" customWidth="1"/>
    <col min="4" max="4" width="29.875" style="0" customWidth="1"/>
  </cols>
  <sheetData>
    <row r="1" spans="1:4" ht="39.75" customHeight="1">
      <c r="A1" s="120" t="s">
        <v>195</v>
      </c>
      <c r="B1" s="97"/>
      <c r="C1" s="97"/>
      <c r="D1" s="97"/>
    </row>
    <row r="2" ht="15.75">
      <c r="D2" s="96" t="s">
        <v>54</v>
      </c>
    </row>
    <row r="3" spans="1:4" ht="24.75" customHeight="1">
      <c r="A3" s="35" t="s">
        <v>0</v>
      </c>
      <c r="B3" s="35" t="s">
        <v>167</v>
      </c>
      <c r="C3" s="35" t="s">
        <v>173</v>
      </c>
      <c r="D3" s="35" t="s">
        <v>175</v>
      </c>
    </row>
    <row r="4" spans="1:4" ht="24.75" customHeight="1">
      <c r="A4" s="69"/>
      <c r="B4" s="36" t="s">
        <v>181</v>
      </c>
      <c r="C4" s="36">
        <f>SUM(C5:C9)</f>
        <v>2616740000</v>
      </c>
      <c r="D4" s="31"/>
    </row>
    <row r="5" spans="1:4" ht="88.5" customHeight="1">
      <c r="A5" s="70">
        <v>1</v>
      </c>
      <c r="B5" s="70" t="s">
        <v>168</v>
      </c>
      <c r="C5" s="71">
        <f>PL1!E7</f>
        <v>990000000</v>
      </c>
      <c r="D5" s="70" t="s">
        <v>81</v>
      </c>
    </row>
    <row r="6" spans="1:4" ht="99.75" customHeight="1">
      <c r="A6" s="70">
        <v>2</v>
      </c>
      <c r="B6" s="70" t="s">
        <v>169</v>
      </c>
      <c r="C6" s="71">
        <f>'PL 2'!F5</f>
        <v>510000000</v>
      </c>
      <c r="D6" s="70" t="s">
        <v>82</v>
      </c>
    </row>
    <row r="7" spans="1:4" ht="83.25" customHeight="1">
      <c r="A7" s="70">
        <v>3</v>
      </c>
      <c r="B7" s="70" t="s">
        <v>170</v>
      </c>
      <c r="C7" s="71">
        <f>'PL 3'!F5</f>
        <v>35000000</v>
      </c>
      <c r="D7" s="70" t="s">
        <v>83</v>
      </c>
    </row>
    <row r="8" spans="1:4" ht="99" customHeight="1">
      <c r="A8" s="70">
        <v>4</v>
      </c>
      <c r="B8" s="70" t="s">
        <v>171</v>
      </c>
      <c r="C8" s="71">
        <f>PL4!E5</f>
        <v>646740000</v>
      </c>
      <c r="D8" s="70" t="s">
        <v>174</v>
      </c>
    </row>
    <row r="9" spans="1:4" ht="104.25" customHeight="1">
      <c r="A9" s="70">
        <v>5</v>
      </c>
      <c r="B9" s="70" t="s">
        <v>172</v>
      </c>
      <c r="C9" s="71">
        <f>PL5!D5</f>
        <v>435000000</v>
      </c>
      <c r="D9" s="70" t="s">
        <v>174</v>
      </c>
    </row>
  </sheetData>
  <sheetProtection/>
  <mergeCells count="1">
    <mergeCell ref="A1:D1"/>
  </mergeCells>
  <printOptions horizontalCentered="1"/>
  <pageMargins left="0.45" right="0.45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ismail - [2010]</cp:lastModifiedBy>
  <cp:lastPrinted>2022-08-29T03:57:39Z</cp:lastPrinted>
  <dcterms:created xsi:type="dcterms:W3CDTF">2021-09-08T02:06:16Z</dcterms:created>
  <dcterms:modified xsi:type="dcterms:W3CDTF">2022-09-13T10:10:59Z</dcterms:modified>
  <cp:category/>
  <cp:version/>
  <cp:contentType/>
  <cp:contentStatus/>
</cp:coreProperties>
</file>