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855" windowWidth="19875" windowHeight="6660" activeTab="8"/>
  </bookViews>
  <sheets>
    <sheet name="KHV" sheetId="15" r:id="rId1"/>
    <sheet name="DA chuẩn bi ĐT" sheetId="13" r:id="rId2"/>
    <sheet name="Bs dm khv đầu tư 2022" sheetId="9" r:id="rId3"/>
    <sheet name="XDCB" sheetId="17" r:id="rId4"/>
    <sheet name="Trụ sở công an xã" sheetId="16" r:id="rId5"/>
    <sheet name="ĐC giảm vốn DMHT đất" sheetId="14" r:id="rId6"/>
    <sheet name="HTDC và NV khác" sheetId="12" r:id="rId7"/>
    <sheet name="QUY HOẠCH" sheetId="2" r:id="rId8"/>
    <sheet name="Phân bổ" sheetId="1" r:id="rId9"/>
  </sheets>
  <definedNames>
    <definedName name="_xlnm.Print_Titles" localSheetId="2">'Bs dm khv đầu tư 2022'!$5:$7</definedName>
    <definedName name="_xlnm.Print_Titles" localSheetId="1">'DA chuẩn bi ĐT'!$5:$7</definedName>
    <definedName name="_xlnm.Print_Titles" localSheetId="5">'ĐC giảm vốn DMHT đất'!$5:$7</definedName>
    <definedName name="_xlnm.Print_Titles" localSheetId="6">'HTDC và NV khác'!$4:$4</definedName>
    <definedName name="_xlnm.Print_Titles" localSheetId="0">KHV!$5:$7</definedName>
    <definedName name="_xlnm.Print_Titles" localSheetId="8">'Phân bổ'!$5:$5</definedName>
    <definedName name="_xlnm.Print_Titles" localSheetId="7">'QUY HOẠCH'!$4:$4</definedName>
    <definedName name="_xlnm.Print_Titles" localSheetId="4">'Trụ sở công an xã'!$5:$7</definedName>
    <definedName name="_xlnm.Print_Titles" localSheetId="3">XDCB!$5:$7</definedName>
  </definedNames>
  <calcPr calcId="144525"/>
</workbook>
</file>

<file path=xl/calcChain.xml><?xml version="1.0" encoding="utf-8"?>
<calcChain xmlns="http://schemas.openxmlformats.org/spreadsheetml/2006/main">
  <c r="D28" i="14" l="1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9" i="14"/>
  <c r="U28" i="14" s="1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U36" i="14"/>
  <c r="U37" i="14"/>
  <c r="A3" i="9"/>
  <c r="E9" i="9"/>
  <c r="U57" i="14" l="1"/>
  <c r="L57" i="14"/>
  <c r="U56" i="14"/>
  <c r="L56" i="14"/>
  <c r="E10" i="9"/>
  <c r="U47" i="14" l="1"/>
  <c r="P47" i="14"/>
  <c r="F47" i="14"/>
  <c r="C18" i="1" l="1"/>
  <c r="C23" i="1"/>
  <c r="C15" i="1"/>
  <c r="C12" i="1"/>
  <c r="C9" i="1" s="1"/>
  <c r="A3" i="14"/>
  <c r="A3" i="16"/>
  <c r="A3" i="1" s="1"/>
  <c r="A3" i="17"/>
  <c r="R9" i="17"/>
  <c r="R8" i="17" s="1"/>
  <c r="S9" i="17"/>
  <c r="T9" i="17"/>
  <c r="T8" i="17" s="1"/>
  <c r="W11" i="17"/>
  <c r="X11" i="17"/>
  <c r="Y11" i="17"/>
  <c r="V8" i="17"/>
  <c r="W8" i="17"/>
  <c r="X8" i="17"/>
  <c r="Y8" i="17"/>
  <c r="W12" i="17"/>
  <c r="W10" i="17"/>
  <c r="W9" i="17" s="1"/>
  <c r="S8" i="17"/>
  <c r="U8" i="17"/>
  <c r="U9" i="17"/>
  <c r="V9" i="17"/>
  <c r="S10" i="17"/>
  <c r="P12" i="17"/>
  <c r="P11" i="17" s="1"/>
  <c r="F12" i="17"/>
  <c r="V11" i="17"/>
  <c r="U11" i="17"/>
  <c r="R11" i="17"/>
  <c r="Q11" i="17"/>
  <c r="O11" i="17"/>
  <c r="O8" i="17" s="1"/>
  <c r="N11" i="17"/>
  <c r="M11" i="17"/>
  <c r="L11" i="17"/>
  <c r="K11" i="17"/>
  <c r="K8" i="17" s="1"/>
  <c r="J11" i="17"/>
  <c r="I11" i="17"/>
  <c r="H11" i="17"/>
  <c r="G11" i="17"/>
  <c r="G8" i="17" s="1"/>
  <c r="F11" i="17"/>
  <c r="E11" i="17"/>
  <c r="D11" i="17"/>
  <c r="P10" i="17"/>
  <c r="F10" i="17"/>
  <c r="Z9" i="17"/>
  <c r="P9" i="17"/>
  <c r="O9" i="17"/>
  <c r="N9" i="17"/>
  <c r="M9" i="17"/>
  <c r="M8" i="17" s="1"/>
  <c r="L9" i="17"/>
  <c r="L8" i="17" s="1"/>
  <c r="K9" i="17"/>
  <c r="J9" i="17"/>
  <c r="I9" i="17"/>
  <c r="I8" i="17" s="1"/>
  <c r="H9" i="17"/>
  <c r="H8" i="17" s="1"/>
  <c r="G9" i="17"/>
  <c r="F9" i="17"/>
  <c r="E9" i="17"/>
  <c r="E8" i="17" s="1"/>
  <c r="D9" i="17"/>
  <c r="D8" i="17" s="1"/>
  <c r="Q8" i="17"/>
  <c r="N8" i="17"/>
  <c r="J8" i="17"/>
  <c r="F8" i="17"/>
  <c r="C8" i="1" l="1"/>
  <c r="P8" i="17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D11" i="16"/>
  <c r="U12" i="16"/>
  <c r="P12" i="16"/>
  <c r="F12" i="16"/>
  <c r="U10" i="16"/>
  <c r="P10" i="16"/>
  <c r="P9" i="16" s="1"/>
  <c r="F10" i="16"/>
  <c r="F9" i="16" s="1"/>
  <c r="V9" i="16"/>
  <c r="T9" i="16"/>
  <c r="S9" i="16"/>
  <c r="R9" i="16"/>
  <c r="O9" i="16"/>
  <c r="N9" i="16"/>
  <c r="M9" i="16"/>
  <c r="K9" i="16"/>
  <c r="G9" i="16"/>
  <c r="E9" i="16"/>
  <c r="D9" i="16"/>
  <c r="D8" i="16" s="1"/>
  <c r="F10" i="15"/>
  <c r="D10" i="15"/>
  <c r="A3" i="12"/>
  <c r="A3" i="2" s="1"/>
  <c r="F8" i="13"/>
  <c r="E8" i="12"/>
  <c r="D10" i="12"/>
  <c r="D11" i="12"/>
  <c r="D12" i="12"/>
  <c r="D9" i="12"/>
  <c r="E10" i="13"/>
  <c r="E12" i="13"/>
  <c r="R9" i="14"/>
  <c r="S9" i="14"/>
  <c r="T9" i="14"/>
  <c r="R12" i="14"/>
  <c r="S12" i="14"/>
  <c r="T12" i="14"/>
  <c r="R14" i="14"/>
  <c r="S14" i="14"/>
  <c r="T14" i="14"/>
  <c r="R16" i="14"/>
  <c r="S16" i="14"/>
  <c r="T16" i="14"/>
  <c r="R19" i="14"/>
  <c r="S19" i="14"/>
  <c r="T19" i="14"/>
  <c r="R22" i="14"/>
  <c r="S22" i="14"/>
  <c r="T22" i="14"/>
  <c r="R24" i="14"/>
  <c r="S24" i="14"/>
  <c r="T24" i="14"/>
  <c r="R26" i="14"/>
  <c r="S26" i="14"/>
  <c r="T26" i="14"/>
  <c r="R30" i="14"/>
  <c r="S30" i="14"/>
  <c r="T30" i="14"/>
  <c r="R32" i="14"/>
  <c r="S32" i="14"/>
  <c r="T32" i="14"/>
  <c r="R34" i="14"/>
  <c r="S34" i="14"/>
  <c r="T34" i="14"/>
  <c r="R38" i="14"/>
  <c r="S38" i="14"/>
  <c r="T38" i="14"/>
  <c r="R40" i="14"/>
  <c r="S40" i="14"/>
  <c r="T40" i="14"/>
  <c r="R42" i="14"/>
  <c r="S42" i="14"/>
  <c r="T42" i="14"/>
  <c r="R44" i="14"/>
  <c r="S44" i="14"/>
  <c r="T44" i="14"/>
  <c r="R49" i="14"/>
  <c r="S49" i="14"/>
  <c r="T49" i="14"/>
  <c r="R52" i="14"/>
  <c r="S52" i="14"/>
  <c r="T52" i="14"/>
  <c r="R55" i="14"/>
  <c r="S55" i="14"/>
  <c r="T55" i="14"/>
  <c r="U11" i="14"/>
  <c r="U13" i="14"/>
  <c r="U12" i="14" s="1"/>
  <c r="U15" i="14"/>
  <c r="U14" i="14" s="1"/>
  <c r="U17" i="14"/>
  <c r="U18" i="14"/>
  <c r="U20" i="14"/>
  <c r="U21" i="14"/>
  <c r="U23" i="14"/>
  <c r="U22" i="14" s="1"/>
  <c r="U25" i="14"/>
  <c r="U24" i="14" s="1"/>
  <c r="U27" i="14"/>
  <c r="U26" i="14" s="1"/>
  <c r="U31" i="14"/>
  <c r="U30" i="14" s="1"/>
  <c r="U33" i="14"/>
  <c r="U32" i="14" s="1"/>
  <c r="U35" i="14"/>
  <c r="U34" i="14" s="1"/>
  <c r="U39" i="14"/>
  <c r="U38" i="14" s="1"/>
  <c r="U41" i="14"/>
  <c r="U40" i="14" s="1"/>
  <c r="U43" i="14"/>
  <c r="U42" i="14" s="1"/>
  <c r="U45" i="14"/>
  <c r="U46" i="14"/>
  <c r="U48" i="14"/>
  <c r="U50" i="14"/>
  <c r="U51" i="14"/>
  <c r="U53" i="14"/>
  <c r="U54" i="14"/>
  <c r="U10" i="14"/>
  <c r="U9" i="14" s="1"/>
  <c r="U19" i="14" l="1"/>
  <c r="J9" i="16"/>
  <c r="L9" i="16"/>
  <c r="H9" i="16"/>
  <c r="U9" i="16"/>
  <c r="I9" i="16"/>
  <c r="U52" i="14"/>
  <c r="U16" i="14"/>
  <c r="U44" i="14"/>
  <c r="U55" i="14"/>
  <c r="U49" i="14"/>
  <c r="D8" i="12"/>
  <c r="E13" i="15" s="1"/>
  <c r="E14" i="15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9" i="2"/>
  <c r="D8" i="15" l="1"/>
  <c r="E8" i="15"/>
  <c r="F8" i="15"/>
  <c r="C8" i="15"/>
  <c r="F55" i="14"/>
  <c r="Q55" i="14"/>
  <c r="P55" i="14"/>
  <c r="O55" i="14"/>
  <c r="N55" i="14"/>
  <c r="M55" i="14"/>
  <c r="L55" i="14"/>
  <c r="K55" i="14"/>
  <c r="J55" i="14"/>
  <c r="I55" i="14"/>
  <c r="H55" i="14"/>
  <c r="G55" i="14"/>
  <c r="E55" i="14"/>
  <c r="D55" i="14"/>
  <c r="P54" i="14"/>
  <c r="P52" i="14" s="1"/>
  <c r="O54" i="14"/>
  <c r="O52" i="14" s="1"/>
  <c r="O48" i="14" s="1"/>
  <c r="N54" i="14"/>
  <c r="N52" i="14" s="1"/>
  <c r="N48" i="14" s="1"/>
  <c r="M54" i="14"/>
  <c r="M52" i="14" s="1"/>
  <c r="M48" i="14" s="1"/>
  <c r="L54" i="14"/>
  <c r="L52" i="14" s="1"/>
  <c r="L48" i="14" s="1"/>
  <c r="K54" i="14"/>
  <c r="K52" i="14" s="1"/>
  <c r="K48" i="14" s="1"/>
  <c r="J54" i="14"/>
  <c r="J52" i="14" s="1"/>
  <c r="J48" i="14" s="1"/>
  <c r="I54" i="14"/>
  <c r="I52" i="14" s="1"/>
  <c r="I48" i="14" s="1"/>
  <c r="H54" i="14"/>
  <c r="H52" i="14" s="1"/>
  <c r="H48" i="14" s="1"/>
  <c r="F54" i="14"/>
  <c r="F52" i="14" s="1"/>
  <c r="Q52" i="14"/>
  <c r="G52" i="14"/>
  <c r="E52" i="14"/>
  <c r="D52" i="14"/>
  <c r="Q49" i="14"/>
  <c r="P49" i="14"/>
  <c r="O49" i="14"/>
  <c r="O47" i="14" s="1"/>
  <c r="N49" i="14"/>
  <c r="N47" i="14" s="1"/>
  <c r="M49" i="14"/>
  <c r="M47" i="14" s="1"/>
  <c r="L49" i="14"/>
  <c r="L47" i="14" s="1"/>
  <c r="K49" i="14"/>
  <c r="K47" i="14" s="1"/>
  <c r="J49" i="14"/>
  <c r="J47" i="14" s="1"/>
  <c r="I49" i="14"/>
  <c r="I47" i="14" s="1"/>
  <c r="H49" i="14"/>
  <c r="H47" i="14" s="1"/>
  <c r="G49" i="14"/>
  <c r="F49" i="14"/>
  <c r="E49" i="14"/>
  <c r="D49" i="14"/>
  <c r="P48" i="14"/>
  <c r="F48" i="14"/>
  <c r="P46" i="14"/>
  <c r="F46" i="14"/>
  <c r="H46" i="14" s="1"/>
  <c r="P45" i="14"/>
  <c r="F45" i="14"/>
  <c r="Q44" i="14"/>
  <c r="G44" i="14"/>
  <c r="E44" i="14"/>
  <c r="D44" i="14"/>
  <c r="P43" i="14"/>
  <c r="P42" i="14" s="1"/>
  <c r="F43" i="14"/>
  <c r="H43" i="14" s="1"/>
  <c r="Q42" i="14"/>
  <c r="N42" i="14"/>
  <c r="M42" i="14"/>
  <c r="L42" i="14"/>
  <c r="K42" i="14"/>
  <c r="G42" i="14"/>
  <c r="E42" i="14"/>
  <c r="D42" i="14"/>
  <c r="P41" i="14"/>
  <c r="P40" i="14" s="1"/>
  <c r="F41" i="14"/>
  <c r="F40" i="14" s="1"/>
  <c r="Q40" i="14"/>
  <c r="O40" i="14"/>
  <c r="N40" i="14"/>
  <c r="L40" i="14"/>
  <c r="K40" i="14"/>
  <c r="G40" i="14"/>
  <c r="E40" i="14"/>
  <c r="D40" i="14"/>
  <c r="P39" i="14"/>
  <c r="P38" i="14" s="1"/>
  <c r="F39" i="14"/>
  <c r="F38" i="14" s="1"/>
  <c r="Q38" i="14"/>
  <c r="O38" i="14"/>
  <c r="N38" i="14"/>
  <c r="M38" i="14"/>
  <c r="L38" i="14"/>
  <c r="K38" i="14"/>
  <c r="J38" i="14"/>
  <c r="I38" i="14"/>
  <c r="H38" i="14"/>
  <c r="G38" i="14"/>
  <c r="E38" i="14"/>
  <c r="D38" i="14"/>
  <c r="P35" i="14"/>
  <c r="P34" i="14" s="1"/>
  <c r="F35" i="14"/>
  <c r="F34" i="14" s="1"/>
  <c r="Q34" i="14"/>
  <c r="N34" i="14"/>
  <c r="M34" i="14"/>
  <c r="L34" i="14"/>
  <c r="K34" i="14"/>
  <c r="G34" i="14"/>
  <c r="E34" i="14"/>
  <c r="D34" i="14"/>
  <c r="P33" i="14"/>
  <c r="P32" i="14" s="1"/>
  <c r="F33" i="14"/>
  <c r="H33" i="14" s="1"/>
  <c r="Q32" i="14"/>
  <c r="O32" i="14"/>
  <c r="N32" i="14"/>
  <c r="L32" i="14"/>
  <c r="K32" i="14"/>
  <c r="G32" i="14"/>
  <c r="E32" i="14"/>
  <c r="D32" i="14"/>
  <c r="P31" i="14"/>
  <c r="P30" i="14" s="1"/>
  <c r="F31" i="14"/>
  <c r="F30" i="14" s="1"/>
  <c r="Q30" i="14"/>
  <c r="O30" i="14"/>
  <c r="N30" i="14"/>
  <c r="L30" i="14"/>
  <c r="K30" i="14"/>
  <c r="G30" i="14"/>
  <c r="E30" i="14"/>
  <c r="D30" i="14"/>
  <c r="P27" i="14"/>
  <c r="P26" i="14" s="1"/>
  <c r="F27" i="14"/>
  <c r="H27" i="14" s="1"/>
  <c r="Q26" i="14"/>
  <c r="O26" i="14"/>
  <c r="M26" i="14"/>
  <c r="L26" i="14"/>
  <c r="K26" i="14"/>
  <c r="G26" i="14"/>
  <c r="E26" i="14"/>
  <c r="D26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P23" i="14"/>
  <c r="P22" i="14" s="1"/>
  <c r="O23" i="14"/>
  <c r="O22" i="14" s="1"/>
  <c r="O21" i="14" s="1"/>
  <c r="O19" i="14" s="1"/>
  <c r="N23" i="14"/>
  <c r="M23" i="14"/>
  <c r="M22" i="14" s="1"/>
  <c r="M21" i="14" s="1"/>
  <c r="L23" i="14"/>
  <c r="L22" i="14" s="1"/>
  <c r="L21" i="14" s="1"/>
  <c r="L19" i="14" s="1"/>
  <c r="K23" i="14"/>
  <c r="K22" i="14" s="1"/>
  <c r="K21" i="14" s="1"/>
  <c r="K19" i="14" s="1"/>
  <c r="J23" i="14"/>
  <c r="J22" i="14" s="1"/>
  <c r="J21" i="14" s="1"/>
  <c r="J19" i="14" s="1"/>
  <c r="I23" i="14"/>
  <c r="I22" i="14" s="1"/>
  <c r="I21" i="14" s="1"/>
  <c r="I19" i="14" s="1"/>
  <c r="H23" i="14"/>
  <c r="H22" i="14" s="1"/>
  <c r="H21" i="14" s="1"/>
  <c r="H19" i="14" s="1"/>
  <c r="F23" i="14"/>
  <c r="F22" i="14" s="1"/>
  <c r="Q22" i="14"/>
  <c r="N22" i="14"/>
  <c r="N21" i="14" s="1"/>
  <c r="N19" i="14" s="1"/>
  <c r="G22" i="14"/>
  <c r="E22" i="14"/>
  <c r="D22" i="14"/>
  <c r="P21" i="14"/>
  <c r="F21" i="14"/>
  <c r="P20" i="14"/>
  <c r="M20" i="14"/>
  <c r="F20" i="14"/>
  <c r="Q19" i="14"/>
  <c r="G19" i="14"/>
  <c r="E19" i="14"/>
  <c r="D19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P13" i="14"/>
  <c r="P12" i="14" s="1"/>
  <c r="F13" i="14"/>
  <c r="F12" i="14" s="1"/>
  <c r="Q12" i="14"/>
  <c r="O12" i="14"/>
  <c r="N12" i="14"/>
  <c r="M12" i="14"/>
  <c r="L12" i="14"/>
  <c r="K12" i="14"/>
  <c r="J12" i="14"/>
  <c r="I12" i="14"/>
  <c r="H12" i="14"/>
  <c r="G12" i="14"/>
  <c r="E12" i="14"/>
  <c r="D12" i="14"/>
  <c r="P11" i="14"/>
  <c r="F11" i="14"/>
  <c r="H11" i="14" s="1"/>
  <c r="J11" i="14" s="1"/>
  <c r="J9" i="14" s="1"/>
  <c r="P10" i="14"/>
  <c r="F10" i="14"/>
  <c r="V9" i="14"/>
  <c r="Q9" i="14"/>
  <c r="O9" i="14"/>
  <c r="N9" i="14"/>
  <c r="M9" i="14"/>
  <c r="K9" i="14"/>
  <c r="G9" i="14"/>
  <c r="E9" i="14"/>
  <c r="D9" i="14"/>
  <c r="T8" i="14"/>
  <c r="K44" i="14" l="1"/>
  <c r="O44" i="14"/>
  <c r="F26" i="14"/>
  <c r="F42" i="14"/>
  <c r="M44" i="14"/>
  <c r="N44" i="14"/>
  <c r="K8" i="14"/>
  <c r="F19" i="14"/>
  <c r="P44" i="14"/>
  <c r="D8" i="14"/>
  <c r="M19" i="14"/>
  <c r="J27" i="14"/>
  <c r="J26" i="14" s="1"/>
  <c r="H26" i="14"/>
  <c r="I27" i="14"/>
  <c r="I26" i="14" s="1"/>
  <c r="S8" i="14"/>
  <c r="P19" i="14"/>
  <c r="F32" i="14"/>
  <c r="G8" i="14"/>
  <c r="F9" i="14"/>
  <c r="P9" i="14"/>
  <c r="R8" i="14"/>
  <c r="F44" i="14"/>
  <c r="E8" i="14"/>
  <c r="Q8" i="14"/>
  <c r="H32" i="14"/>
  <c r="I33" i="14"/>
  <c r="J46" i="14"/>
  <c r="J44" i="14" s="1"/>
  <c r="I46" i="14"/>
  <c r="H44" i="14"/>
  <c r="H42" i="14"/>
  <c r="J43" i="14"/>
  <c r="J42" i="14" s="1"/>
  <c r="I43" i="14"/>
  <c r="P8" i="14"/>
  <c r="I11" i="14"/>
  <c r="H35" i="14"/>
  <c r="H9" i="14"/>
  <c r="H31" i="14"/>
  <c r="H41" i="14"/>
  <c r="N27" i="14"/>
  <c r="N26" i="14" s="1"/>
  <c r="N8" i="14" s="1"/>
  <c r="F8" i="14" l="1"/>
  <c r="I42" i="14"/>
  <c r="O43" i="14"/>
  <c r="O42" i="14" s="1"/>
  <c r="L46" i="14"/>
  <c r="L44" i="14" s="1"/>
  <c r="I44" i="14"/>
  <c r="J41" i="14"/>
  <c r="J40" i="14" s="1"/>
  <c r="I41" i="14"/>
  <c r="H40" i="14"/>
  <c r="L11" i="14"/>
  <c r="L9" i="14" s="1"/>
  <c r="I9" i="14"/>
  <c r="J31" i="14"/>
  <c r="J30" i="14" s="1"/>
  <c r="I31" i="14"/>
  <c r="H30" i="14"/>
  <c r="I32" i="14"/>
  <c r="M33" i="14"/>
  <c r="M32" i="14" s="1"/>
  <c r="J33" i="14"/>
  <c r="J32" i="14" s="1"/>
  <c r="I35" i="14"/>
  <c r="H34" i="14"/>
  <c r="H8" i="14" l="1"/>
  <c r="L8" i="14"/>
  <c r="I30" i="14"/>
  <c r="M31" i="14"/>
  <c r="M30" i="14" s="1"/>
  <c r="I40" i="14"/>
  <c r="M41" i="14"/>
  <c r="M40" i="14" s="1"/>
  <c r="J35" i="14"/>
  <c r="J34" i="14" s="1"/>
  <c r="I34" i="14"/>
  <c r="O35" i="14"/>
  <c r="O34" i="14" s="1"/>
  <c r="O8" i="14" s="1"/>
  <c r="J8" i="14"/>
  <c r="I8" i="14" l="1"/>
  <c r="M8" i="14"/>
  <c r="D8" i="9" l="1"/>
  <c r="D8" i="2" l="1"/>
  <c r="F8" i="2"/>
  <c r="C8" i="2"/>
  <c r="H8" i="9"/>
  <c r="C8" i="9"/>
  <c r="E8" i="2" l="1"/>
  <c r="C6" i="1" l="1"/>
  <c r="E13" i="13"/>
  <c r="E8" i="13" s="1"/>
  <c r="E11" i="15" s="1"/>
  <c r="G8" i="9"/>
  <c r="E8" i="9" l="1"/>
  <c r="E12" i="15" s="1"/>
  <c r="E10" i="15" s="1"/>
</calcChain>
</file>

<file path=xl/sharedStrings.xml><?xml version="1.0" encoding="utf-8"?>
<sst xmlns="http://schemas.openxmlformats.org/spreadsheetml/2006/main" count="364" uniqueCount="203">
  <si>
    <t>ĐVT: Trđ</t>
  </si>
  <si>
    <t>STT</t>
  </si>
  <si>
    <t>Dự án</t>
  </si>
  <si>
    <t>Ghi chú</t>
  </si>
  <si>
    <t>I</t>
  </si>
  <si>
    <t>II</t>
  </si>
  <si>
    <t>Tổng KP dự kiến phân bổ</t>
  </si>
  <si>
    <t>Biểu số 02</t>
  </si>
  <si>
    <t>Đơn vị: Triệu đồng</t>
  </si>
  <si>
    <t>Danh mục dự án</t>
  </si>
  <si>
    <t>TMĐT</t>
  </si>
  <si>
    <t>KHV</t>
  </si>
  <si>
    <t>Số dự án</t>
  </si>
  <si>
    <t>Biểu số 01</t>
  </si>
  <si>
    <t>A</t>
  </si>
  <si>
    <t>B</t>
  </si>
  <si>
    <t>Tổng cộng</t>
  </si>
  <si>
    <t>III</t>
  </si>
  <si>
    <t xml:space="preserve">Tổng cộng </t>
  </si>
  <si>
    <t>Biểu số 04</t>
  </si>
  <si>
    <t>Tổng</t>
  </si>
  <si>
    <t>Bổ sung nhiệm vụ và KHV công tác quy hoạch năm 2022</t>
  </si>
  <si>
    <t>Kế hoạch vốn</t>
  </si>
  <si>
    <t xml:space="preserve">Tổng </t>
  </si>
  <si>
    <t>Đơn vị thực hiện</t>
  </si>
  <si>
    <t>Danh mục đầu tư và chuẩn bị đầu tư</t>
  </si>
  <si>
    <t>Biểu số 05</t>
  </si>
  <si>
    <t>Biểu số 06</t>
  </si>
  <si>
    <t>TỔNG CỘNG</t>
  </si>
  <si>
    <t>UBND xã Phúc Hòa</t>
  </si>
  <si>
    <t>UBND xã Hợp Đức</t>
  </si>
  <si>
    <t>UBND xã Lan Giới</t>
  </si>
  <si>
    <t>UBND xã An Dương</t>
  </si>
  <si>
    <t>UBND xã Phúc Sơn</t>
  </si>
  <si>
    <t>Kế hoạch vốn chuẩn bị đầu tư</t>
  </si>
  <si>
    <t>Chỉnh trang hành lang, vỉa hè Quốc lộ 17, xã Quế Nham, huyện Tân Yên.</t>
  </si>
  <si>
    <t>Tạo quỹ đất sạch để thực hiện dự án Khu dân cư Cầu Vồng, thị trấn Cao Thượng, huyện Tân Yên</t>
  </si>
  <si>
    <t>Trg đó: nguồn tiền đất</t>
  </si>
  <si>
    <t>BỔ DUNG DANH MỤC CHUẨN BỊ ĐẦU TƯ CÔNG TRÌNH HUYỆN NĂM 2022</t>
  </si>
  <si>
    <t>Đường kênh chính từ Cầu Gỗ Ngọc Thiện đi Đồng Long</t>
  </si>
  <si>
    <t>Trg đó: Tiền đất</t>
  </si>
  <si>
    <t>Trg đó: Nguồn MTNST</t>
  </si>
  <si>
    <t>Năm 
thực hiện</t>
  </si>
  <si>
    <t>Diện tích đất quy hoạch (m2)</t>
  </si>
  <si>
    <t>Quy mô (số lô)/ diện tích</t>
  </si>
  <si>
    <t>Đơn giá/lô</t>
  </si>
  <si>
    <t>Dự kiến KH thu tiền SDĐ giai đoạn 2021-2025</t>
  </si>
  <si>
    <t>Tổng KHV cả giai đoạn</t>
  </si>
  <si>
    <t>Quy mô
 (m2)</t>
  </si>
  <si>
    <t>KHV  tại QĐ số 1518/QĐ-UBND ngày 28/12/2021</t>
  </si>
  <si>
    <t>KHV Đề nghị điều chỉnh giảm</t>
  </si>
  <si>
    <t>Ghi 
chú</t>
  </si>
  <si>
    <t>KH thu tiền từ đấu giá</t>
  </si>
  <si>
    <t>Dự kiến số thu  vào NSNN (TT: 72%; xã: 68%)</t>
  </si>
  <si>
    <t>Dự kiến  số thu điều tiết vào NS xã (TT: 8%; xã:12%)</t>
  </si>
  <si>
    <t>Trong đó</t>
  </si>
  <si>
    <t xml:space="preserve"> An Dương</t>
  </si>
  <si>
    <t>Khu dân cư thôn Chợ, Tân Lập, Giữa</t>
  </si>
  <si>
    <t>2022-2023</t>
  </si>
  <si>
    <t>Khu dân cư thôn Đồng Ván, thôn Gạc</t>
  </si>
  <si>
    <t>Cao Xá</t>
  </si>
  <si>
    <t>Khu dân cư Đức Hiệu (Bám đường Cao Xá - Lam Cốt</t>
  </si>
  <si>
    <t>Đại Hóa</t>
  </si>
  <si>
    <t>Khu dân cư Phú Thành Đại Hóa</t>
  </si>
  <si>
    <t>Hợp Đức</t>
  </si>
  <si>
    <t>Khu dân cư Đồng Sỏi, Tiến Sơn - GĐ 2</t>
  </si>
  <si>
    <t xml:space="preserve">Khu dân cư thôn Quất, xã Hợp Đức </t>
  </si>
  <si>
    <t>Lam Cốt</t>
  </si>
  <si>
    <t>Khu dân cư Đồng Vàng, Đông Thành</t>
  </si>
  <si>
    <t>Khu dân cư cửa NVH thôn Me Điền (bám đường Cao Xá - Lam Cốt)</t>
  </si>
  <si>
    <t>Lan Giới</t>
  </si>
  <si>
    <t>Khu dân cư tập trung thôn Phố Thễ khu NVH Phố Thễ - GĐ 1</t>
  </si>
  <si>
    <t>Liên Chung</t>
  </si>
  <si>
    <t xml:space="preserve"> Khu dân cư cạnh trường THCS, xã Liên Chung</t>
  </si>
  <si>
    <t>Liên Sơn</t>
  </si>
  <si>
    <t>Dự án dân cư Đồng Đo, thôn Chiềng</t>
  </si>
  <si>
    <t>Ngọc Châu</t>
  </si>
  <si>
    <t>Ngọc Lý</t>
  </si>
  <si>
    <t>Dự án dân cư thôn Cầu Đồng 9 - GĐ1</t>
  </si>
  <si>
    <t>2023-2024</t>
  </si>
  <si>
    <t>Không thực hiện, do quy hoạch vào đất công nghiệp</t>
  </si>
  <si>
    <t>Ngọc Thiện</t>
  </si>
  <si>
    <t>Khu dân cư Đồi Mạ (giáp CCN)</t>
  </si>
  <si>
    <t>Ngọc Vân</t>
  </si>
  <si>
    <t>Khu dân cư thôn Thúy Cầu (Đồi ông Chương)</t>
  </si>
  <si>
    <t>Phúc Hòa</t>
  </si>
  <si>
    <t>Quế Nham</t>
  </si>
  <si>
    <t>Khu Đồng Riệc Đồng Mái, thôn Ba Làng - gđ 2</t>
  </si>
  <si>
    <t>Song Vân</t>
  </si>
  <si>
    <t>Khu dân cư sau ông Nộm, thôn Bùi</t>
  </si>
  <si>
    <t>QĐ số 1123 ngày 02/11/2021</t>
  </si>
  <si>
    <t>Tân Trung</t>
  </si>
  <si>
    <t>Khu Dân cư Đồng Điều 7- GĐ 1</t>
  </si>
  <si>
    <t>TT Cao Thượng</t>
  </si>
  <si>
    <t>Khu Thiếm - Đình Giã (cạnh trường MN khu B)</t>
  </si>
  <si>
    <t>QĐ số 1127 ngày 02/11/2021</t>
  </si>
  <si>
    <t>Khu Nguộn (cạnh nhà ông Thắng)</t>
  </si>
  <si>
    <t>Khu dân cư Tiền (cạnh nhà chị Minh Tin)</t>
  </si>
  <si>
    <t>TT Nhã Nam</t>
  </si>
  <si>
    <t>Khu dân cư Chuôm Nho Tân Quang</t>
  </si>
  <si>
    <t>QĐ số 1130 ngày 02/11/2021 - chưa có HS đề xuất CTĐT</t>
  </si>
  <si>
    <t>Khu dân cư Chuôm Nho Bài</t>
  </si>
  <si>
    <t>Việt Lập</t>
  </si>
  <si>
    <t>Khu dân cư Đồng Sen</t>
  </si>
  <si>
    <t>QĐ số 1146 ngày 03/11/2021</t>
  </si>
  <si>
    <t>Khu dân cư thôn Trong Giữa (Đồng Tơ, Nghè Mẩy)</t>
  </si>
  <si>
    <t>QĐ số 1145 ngày 03/11/2021</t>
  </si>
  <si>
    <t>Việt Ngọc</t>
  </si>
  <si>
    <t>Khu dân cư thôn An Lạc</t>
  </si>
  <si>
    <t>xây mới</t>
  </si>
  <si>
    <t>QĐ số 1147 ngày 03/11/2021 (chưa có HS)</t>
  </si>
  <si>
    <t>Khu dân cư thôn Ngùi (khu 1 và 2)</t>
  </si>
  <si>
    <t>QĐ số 1148 ngày 03/11/2021 (chưa có HS)</t>
  </si>
  <si>
    <t xml:space="preserve">Số tiền </t>
  </si>
  <si>
    <t>Tiền đất</t>
  </si>
  <si>
    <t>Phân bổ</t>
  </si>
  <si>
    <t>Quy hoạch chung xây dựng xã Ngọc Lý</t>
  </si>
  <si>
    <t>Quy hoạch chung xây dựng xã Ngọc Châu</t>
  </si>
  <si>
    <t>Quy hoạch chung xây dựng xã Việt Ngọc</t>
  </si>
  <si>
    <t>Quy hoạch chung xây dựng xã Song Vân</t>
  </si>
  <si>
    <t>Quy hoạch chung xây dựng xã Ngọc Vân</t>
  </si>
  <si>
    <t>Quy hoạch chung xây dựng xã Lam Cốt</t>
  </si>
  <si>
    <t>Quy hoạch chung xây dựng xã Phúc Sơn</t>
  </si>
  <si>
    <t>Quy hoạch chung xây dựng xã Quang Tiến</t>
  </si>
  <si>
    <t>Quy hoạch chung xây dựng xã Đại Hóa</t>
  </si>
  <si>
    <t>Quy hoạch chung xây dựng xã Lan Giới</t>
  </si>
  <si>
    <t>Quy hoạch chung xây dựng xã Tân Trung</t>
  </si>
  <si>
    <t>Quy hoạch chung xây dựng xã Phúc Hòa</t>
  </si>
  <si>
    <t>Quy hoạch chung xây dựng xã Liên Sơn</t>
  </si>
  <si>
    <t>Quy hoạch chung xây dựng xã An Dương</t>
  </si>
  <si>
    <t>Quy hoạch chung xây dựng xã Hợp Đức</t>
  </si>
  <si>
    <t>UBND xã Ngọc Lý</t>
  </si>
  <si>
    <t>UBND xã Ngọc Châu</t>
  </si>
  <si>
    <t>UBND xã Việt Ngọc</t>
  </si>
  <si>
    <t>UBND xã Song Vân</t>
  </si>
  <si>
    <t>UBND xã Ngọc Vân</t>
  </si>
  <si>
    <t>UBND xã Lam Cốt</t>
  </si>
  <si>
    <t>UBND xã Quang Tiến</t>
  </si>
  <si>
    <t>UBND xã Đại Hóa</t>
  </si>
  <si>
    <t>UBND xã Tân Trung</t>
  </si>
  <si>
    <t>UBND xã Liên Sơn</t>
  </si>
  <si>
    <t>trong đó: nguồn Tiền đất</t>
  </si>
  <si>
    <t>…</t>
  </si>
  <si>
    <t>KH sau điều chỉnh bổ sung</t>
  </si>
  <si>
    <t>Danh mục dự án tạo quỹ đất sạch thu hút đầu tư</t>
  </si>
  <si>
    <t xml:space="preserve">Dự án đầu tư xây dựng </t>
  </si>
  <si>
    <t>trg đó: Nguồn tiền đất</t>
  </si>
  <si>
    <t xml:space="preserve"> BỔ SUNG KẾ HOẠCH VỐN HẠ TẦNG KHU DÂN CƯ</t>
  </si>
  <si>
    <t>Bổ sung KHV, thu hồi nguồn tạm cấp</t>
  </si>
  <si>
    <t>Bổ sung danh mục và KHV đầu tư công năm 2022</t>
  </si>
  <si>
    <t>QĐ số 1089 ngày 01/11/2021; chưa hoàn thiện HS đề xuất chủ trương đầu tư</t>
  </si>
  <si>
    <t>QĐ số 1090 ngày 01/11/2021; chưa hoàn thiện HS đề xuất chủ trương đầu tư</t>
  </si>
  <si>
    <t>QĐ số 1091 ngày 01/11/2021; chưa hoàn thiện HS đề xuất chủ trương đầu tư</t>
  </si>
  <si>
    <t>chưa hoàn thiện HS đề xuất chủ trương đầu tư</t>
  </si>
  <si>
    <t>QĐ số 1096 ngày 01/11/2021; chưa hoàn thiện HS đề xuất chủ trương đầu tư</t>
  </si>
  <si>
    <t>QĐ số 1097 ngày 01/11/2021; chưa hoàn thiện HS đề xuất chủ trương đầu tư</t>
  </si>
  <si>
    <t>QĐ số 1098 ngày 01/11/2021; Chưa hoàn thiện HS đề xuất CTĐT</t>
  </si>
  <si>
    <t>QĐ số 1102 ngày 01/11/2021; Chưa hoàn thiện HS đề xuất CTĐT</t>
  </si>
  <si>
    <t>QĐ số 1110 ngày 02/11/2021; chưa hoàn thiện HS đề xuất CTĐT</t>
  </si>
  <si>
    <t>QĐ số 1112 ngày 02/11/2021; chưa hoàn thiện HS đề xuất CTĐT</t>
  </si>
  <si>
    <t>chưa hoàn thiện  HS đề xuất chủ trương đầu tư</t>
  </si>
  <si>
    <t>QĐ số 1125 ngày 02/11/2021; chưa hoàn thiện HS đề xuất CTĐT</t>
  </si>
  <si>
    <t>Đơn vị tính : Trđ</t>
  </si>
  <si>
    <t>Bổ sung KHV hạ tầng dân cư các dự án đã thực hiện năm 2022</t>
  </si>
  <si>
    <t>Cụm dân cư thôn Hàm Rồng xã Ngọc Thiện</t>
  </si>
  <si>
    <t>Bổ sung KHV, thu hồi nguồn tạm cấp GPMB 2922; 6000</t>
  </si>
  <si>
    <t>Khu dân cư thôn Đồng Lim xã Ngọc Lý</t>
  </si>
  <si>
    <t>KDC Đồng Cửa  thôn Yên Lý xã Phúc Sơn</t>
  </si>
  <si>
    <t>Cụm dân cư Chuôm Nho 1, TDP Lao động, thị trấn Nhã Nam</t>
  </si>
  <si>
    <t>ĐIỀU CHỈNH GIẢM KHV  CÁC CÔNG TRÌNH HẠ TẦNG DÂN CƯ CHƯA ĐỦ ĐIỀU KIỆN KHỞI CÔNG NĂM 2022</t>
  </si>
  <si>
    <t>ĐIỀU CHỈNH BỔ SUNG KHV  CÔNG TRÌNH TRỤ SỞ CÔNG AN XÃ, THỊ TRẤN NĂM 2022</t>
  </si>
  <si>
    <t>Nhà làm việc Công an xã Liên Sơn</t>
  </si>
  <si>
    <t>Nhà làm việc Công an xã Ngọc Thiện</t>
  </si>
  <si>
    <t>Quyết định đầu tư/CCĐT</t>
  </si>
  <si>
    <t>KHV tăng (+); giảm (-)</t>
  </si>
  <si>
    <t>ĐIỀU CHỈNH BỔ SUNG KHV  CÔNG TRÌNH XDCB NĂM 2022</t>
  </si>
  <si>
    <t>NSH</t>
  </si>
  <si>
    <t>NQ36</t>
  </si>
  <si>
    <t>KHV tại QĐ số 1518/QĐ-UBND ngày 28/12/2021</t>
  </si>
  <si>
    <t>Ban QLDAĐTXD</t>
  </si>
  <si>
    <t>Biểu số 3b</t>
  </si>
  <si>
    <t>Biểu số 3a</t>
  </si>
  <si>
    <t>Bổ sung KHV  dự án chuẩn bị đầu tư</t>
  </si>
  <si>
    <t>BỔ DUNG DANH MỤC KHV DỰ ÁN ĐẦU TƯ  CÔNG  NĂM 2022 (lần 2)</t>
  </si>
  <si>
    <t xml:space="preserve"> KHV HỖ TRỢ CÁC XÃ THỰC HIỆN NHIỆM VỤ QUY HOẠCH CHUNG XÂY DỰNG XÃ</t>
  </si>
  <si>
    <t>KHV hỗ trợ các xã thực hiện nhiệm vụ QH chung xây dựng xã</t>
  </si>
  <si>
    <t>Biểu số 1a</t>
  </si>
  <si>
    <t>Nguồn đề nghị phân bổ phân bổ</t>
  </si>
  <si>
    <t>Do điều chỉnh giảm KHV tiền đất đã phân bổ cho dự án hạ tầng dân cư  tại QĐ 1518/QĐ-UBND ngày 28/12/2022</t>
  </si>
  <si>
    <t>BIỂU CHI TIẾT PHÂN BỔ NGUỒN CHI TIỀN ĐẤT SAU ĐIỀU CHỈNH CÁC DỰ ÁN HẠ TẦNG DÂN CƯ ĐÃ PHÂN BỔ TẠI QĐ SỐ 1518 NGÀY 28/12/2021</t>
  </si>
  <si>
    <t>Bổ sung danh mục KHV đầu tư công năm 2022</t>
  </si>
  <si>
    <t>Bổ sung KHV công trình hạ tầng đất năm 2022</t>
  </si>
  <si>
    <t>KHV hỗ trợ thực hiện nhiệm vụ quy hoạch chung xây dựng xã</t>
  </si>
  <si>
    <t>Nguồn chi tiền đất Do điều chỉnh giảm KHV tiền đất đã phân bổ cho dự án hạ tầng dân cư  tại QĐ 1518/QĐ-UBND ngày 28/12/2022</t>
  </si>
  <si>
    <t>KHV Phân bổ</t>
  </si>
  <si>
    <t>Khu dân cư văn chỉ (NVH thôn Bùi cũ), TDP Bùi</t>
  </si>
  <si>
    <t>Không có quy hoạch sử dụng đất</t>
  </si>
  <si>
    <t xml:space="preserve">TỔNG HỢP ĐIỀU CHỈNH BỔ SUNG NGUỒN VỐN ĐẦU TƯ CÔNG (LẦN 2)  </t>
  </si>
  <si>
    <t>Các hạng mục phụ trợ khu hành chính công huyện Tân Yên</t>
  </si>
  <si>
    <t>Dự án dân cư Vàng Mới (cạnh trường THCS thị trấn Cao Thượng) giai đoạn 1</t>
  </si>
  <si>
    <t>Đường từ tỉnh lộ 294 (đoạn từ UBND xã Đại Hóa đi Lan Giới)</t>
  </si>
  <si>
    <t>( Kèm theo Nghị quyết số  14 /NQ-HĐND ngày  29 tháng  9  năm 2022)</t>
  </si>
  <si>
    <t>( Kèm theo Nghị quyết số  14 /NQ-HĐND ngày  29  tháng 9 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</si>
</sst>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1" x14ac:knownFonts="1">
    <font>
      <sz val="14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sz val="10"/>
      <name val="Arial"/>
      <family val="2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  <charset val="163"/>
    </font>
    <font>
      <sz val="13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  <charset val="163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3"/>
      <color theme="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Arial"/>
      <family val="2"/>
      <charset val="163"/>
    </font>
    <font>
      <sz val="11"/>
      <color theme="1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25" fillId="0" borderId="0" applyFont="0" applyFill="0" applyBorder="0" applyAlignment="0" applyProtection="0"/>
    <xf numFmtId="0" fontId="26" fillId="0" borderId="0"/>
    <xf numFmtId="164" fontId="4" fillId="0" borderId="0" applyFont="0" applyFill="0" applyBorder="0" applyAlignment="0" applyProtection="0"/>
  </cellStyleXfs>
  <cellXfs count="178">
    <xf numFmtId="0" fontId="0" fillId="0" borderId="0" xfId="0"/>
    <xf numFmtId="165" fontId="6" fillId="0" borderId="0" xfId="1" applyNumberFormat="1" applyFont="1" applyFill="1" applyBorder="1" applyAlignment="1">
      <alignment vertical="center" wrapText="1"/>
    </xf>
    <xf numFmtId="165" fontId="8" fillId="0" borderId="0" xfId="1" applyNumberFormat="1" applyFont="1" applyFill="1" applyBorder="1" applyAlignment="1">
      <alignment vertical="center" wrapText="1"/>
    </xf>
    <xf numFmtId="165" fontId="10" fillId="0" borderId="0" xfId="1" applyNumberFormat="1" applyFont="1" applyFill="1" applyBorder="1" applyAlignment="1">
      <alignment vertical="center" wrapText="1"/>
    </xf>
    <xf numFmtId="165" fontId="13" fillId="0" borderId="0" xfId="1" applyNumberFormat="1" applyFont="1" applyFill="1" applyBorder="1" applyAlignment="1">
      <alignment vertical="center" wrapText="1"/>
    </xf>
    <xf numFmtId="165" fontId="14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11" fillId="0" borderId="1" xfId="1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165" fontId="14" fillId="2" borderId="0" xfId="1" applyNumberFormat="1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8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165" fontId="17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165" fontId="18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165" fontId="20" fillId="0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5" fontId="7" fillId="0" borderId="4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5" fontId="11" fillId="0" borderId="4" xfId="1" applyNumberFormat="1" applyFont="1" applyFill="1" applyBorder="1" applyAlignment="1">
      <alignment horizontal="left" vertical="center" wrapText="1"/>
    </xf>
    <xf numFmtId="165" fontId="12" fillId="0" borderId="3" xfId="1" applyNumberFormat="1" applyFont="1" applyFill="1" applyBorder="1" applyAlignment="1">
      <alignment horizontal="center" vertical="center" wrapText="1"/>
    </xf>
    <xf numFmtId="165" fontId="15" fillId="0" borderId="6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22" fillId="0" borderId="0" xfId="6" applyFont="1" applyFill="1" applyAlignment="1">
      <alignment horizontal="center"/>
    </xf>
    <xf numFmtId="0" fontId="22" fillId="0" borderId="0" xfId="6" applyFont="1" applyFill="1"/>
    <xf numFmtId="0" fontId="20" fillId="0" borderId="0" xfId="6" applyFont="1" applyFill="1"/>
    <xf numFmtId="0" fontId="17" fillId="0" borderId="0" xfId="6" applyFont="1" applyFill="1" applyAlignment="1"/>
    <xf numFmtId="0" fontId="17" fillId="0" borderId="0" xfId="6" applyFont="1" applyFill="1"/>
    <xf numFmtId="0" fontId="18" fillId="0" borderId="0" xfId="6" applyFont="1" applyFill="1" applyAlignment="1">
      <alignment horizontal="center"/>
    </xf>
    <xf numFmtId="0" fontId="23" fillId="0" borderId="0" xfId="6" applyFont="1" applyFill="1"/>
    <xf numFmtId="165" fontId="14" fillId="0" borderId="0" xfId="4" applyNumberFormat="1" applyFont="1" applyFill="1" applyBorder="1" applyAlignment="1">
      <alignment horizontal="left"/>
    </xf>
    <xf numFmtId="165" fontId="11" fillId="0" borderId="0" xfId="4" applyNumberFormat="1" applyFont="1" applyFill="1" applyBorder="1" applyAlignment="1"/>
    <xf numFmtId="165" fontId="11" fillId="0" borderId="0" xfId="4" applyNumberFormat="1" applyFont="1" applyFill="1" applyBorder="1"/>
    <xf numFmtId="165" fontId="18" fillId="0" borderId="0" xfId="4" applyNumberFormat="1" applyFont="1" applyFill="1" applyBorder="1" applyAlignment="1">
      <alignment horizontal="center"/>
    </xf>
    <xf numFmtId="165" fontId="24" fillId="0" borderId="2" xfId="4" applyNumberFormat="1" applyFont="1" applyFill="1" applyBorder="1" applyAlignment="1"/>
    <xf numFmtId="165" fontId="12" fillId="0" borderId="1" xfId="4" applyNumberFormat="1" applyFont="1" applyFill="1" applyBorder="1" applyAlignment="1">
      <alignment horizontal="center" vertical="center" wrapText="1"/>
    </xf>
    <xf numFmtId="165" fontId="14" fillId="0" borderId="1" xfId="4" applyNumberFormat="1" applyFont="1" applyFill="1" applyBorder="1" applyAlignment="1">
      <alignment horizontal="center" vertical="center" wrapText="1"/>
    </xf>
    <xf numFmtId="165" fontId="11" fillId="0" borderId="1" xfId="4" applyNumberFormat="1" applyFont="1" applyFill="1" applyBorder="1" applyAlignment="1">
      <alignment horizontal="center" vertical="center" wrapText="1"/>
    </xf>
    <xf numFmtId="165" fontId="11" fillId="2" borderId="1" xfId="4" applyNumberFormat="1" applyFont="1" applyFill="1" applyBorder="1" applyAlignment="1">
      <alignment horizontal="center" vertical="center" wrapText="1"/>
    </xf>
    <xf numFmtId="0" fontId="17" fillId="2" borderId="0" xfId="6" applyFont="1" applyFill="1"/>
    <xf numFmtId="165" fontId="17" fillId="0" borderId="1" xfId="4" applyNumberFormat="1" applyFont="1" applyFill="1" applyBorder="1" applyAlignment="1">
      <alignment horizontal="left" vertical="center" wrapText="1"/>
    </xf>
    <xf numFmtId="0" fontId="20" fillId="0" borderId="1" xfId="4" quotePrefix="1" applyNumberFormat="1" applyFont="1" applyFill="1" applyBorder="1" applyAlignment="1">
      <alignment horizontal="center" vertical="center" wrapText="1"/>
    </xf>
    <xf numFmtId="165" fontId="17" fillId="0" borderId="1" xfId="4" quotePrefix="1" applyNumberFormat="1" applyFont="1" applyFill="1" applyBorder="1" applyAlignment="1">
      <alignment horizontal="center" vertical="center" wrapText="1"/>
    </xf>
    <xf numFmtId="165" fontId="11" fillId="2" borderId="1" xfId="4" applyNumberFormat="1" applyFont="1" applyFill="1" applyBorder="1" applyAlignment="1">
      <alignment horizontal="left" vertical="center" wrapText="1"/>
    </xf>
    <xf numFmtId="0" fontId="11" fillId="2" borderId="0" xfId="6" applyFont="1" applyFill="1"/>
    <xf numFmtId="165" fontId="17" fillId="0" borderId="1" xfId="4" applyNumberFormat="1" applyFont="1" applyFill="1" applyBorder="1" applyAlignment="1">
      <alignment horizontal="center" vertical="center" wrapText="1"/>
    </xf>
    <xf numFmtId="0" fontId="20" fillId="0" borderId="1" xfId="6" quotePrefix="1" applyNumberFormat="1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left" vertical="center" wrapText="1"/>
    </xf>
    <xf numFmtId="0" fontId="17" fillId="0" borderId="1" xfId="8" applyFont="1" applyFill="1" applyBorder="1" applyAlignment="1">
      <alignment horizontal="left" vertical="center" wrapText="1"/>
    </xf>
    <xf numFmtId="0" fontId="20" fillId="0" borderId="1" xfId="4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37" fontId="11" fillId="0" borderId="1" xfId="0" applyNumberFormat="1" applyFont="1" applyFill="1" applyBorder="1" applyAlignment="1">
      <alignment horizontal="right" vertical="center"/>
    </xf>
    <xf numFmtId="37" fontId="7" fillId="0" borderId="0" xfId="0" applyNumberFormat="1" applyFont="1" applyFill="1"/>
    <xf numFmtId="165" fontId="7" fillId="0" borderId="0" xfId="1" applyNumberFormat="1" applyFont="1" applyFill="1" applyBorder="1" applyAlignment="1">
      <alignment horizontal="center" vertical="center" wrapText="1"/>
    </xf>
    <xf numFmtId="165" fontId="11" fillId="0" borderId="3" xfId="1" applyNumberFormat="1" applyFont="1" applyFill="1" applyBorder="1" applyAlignment="1">
      <alignment horizontal="center" vertical="center" wrapText="1"/>
    </xf>
    <xf numFmtId="165" fontId="11" fillId="0" borderId="4" xfId="1" applyNumberFormat="1" applyFont="1" applyFill="1" applyBorder="1" applyAlignment="1">
      <alignment horizontal="center" vertical="center" wrapText="1"/>
    </xf>
    <xf numFmtId="165" fontId="11" fillId="0" borderId="5" xfId="1" applyNumberFormat="1" applyFont="1" applyFill="1" applyBorder="1" applyAlignment="1">
      <alignment horizontal="center" vertical="center" wrapText="1"/>
    </xf>
    <xf numFmtId="165" fontId="14" fillId="0" borderId="5" xfId="1" applyNumberFormat="1" applyFont="1" applyFill="1" applyBorder="1" applyAlignment="1">
      <alignment horizontal="center" vertical="center" wrapText="1"/>
    </xf>
    <xf numFmtId="165" fontId="7" fillId="0" borderId="5" xfId="1" applyNumberFormat="1" applyFont="1" applyFill="1" applyBorder="1" applyAlignment="1">
      <alignment horizontal="center" vertical="center" wrapText="1"/>
    </xf>
    <xf numFmtId="165" fontId="15" fillId="0" borderId="6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 applyFill="1" applyBorder="1" applyAlignment="1">
      <alignment vertical="center" wrapText="1"/>
    </xf>
    <xf numFmtId="165" fontId="27" fillId="0" borderId="1" xfId="1" applyNumberFormat="1" applyFont="1" applyFill="1" applyBorder="1" applyAlignment="1">
      <alignment horizontal="center" vertical="center" wrapText="1"/>
    </xf>
    <xf numFmtId="37" fontId="17" fillId="0" borderId="1" xfId="0" applyNumberFormat="1" applyFont="1" applyFill="1" applyBorder="1" applyAlignment="1">
      <alignment horizontal="right" vertical="center"/>
    </xf>
    <xf numFmtId="165" fontId="27" fillId="0" borderId="1" xfId="1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28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37" fontId="17" fillId="2" borderId="1" xfId="0" applyNumberFormat="1" applyFont="1" applyFill="1" applyBorder="1" applyAlignment="1">
      <alignment horizontal="right" vertical="center"/>
    </xf>
    <xf numFmtId="37" fontId="17" fillId="0" borderId="1" xfId="0" applyNumberFormat="1" applyFont="1" applyFill="1" applyBorder="1" applyAlignment="1">
      <alignment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0" fontId="11" fillId="2" borderId="1" xfId="6" applyFont="1" applyFill="1" applyBorder="1" applyAlignment="1">
      <alignment horizontal="center" vertical="center" wrapText="1"/>
    </xf>
    <xf numFmtId="0" fontId="14" fillId="2" borderId="1" xfId="6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165" fontId="20" fillId="0" borderId="1" xfId="4" quotePrefix="1" applyNumberFormat="1" applyFont="1" applyFill="1" applyBorder="1" applyAlignment="1">
      <alignment horizontal="center" vertical="center" wrapText="1"/>
    </xf>
    <xf numFmtId="0" fontId="14" fillId="2" borderId="1" xfId="4" applyNumberFormat="1" applyFont="1" applyFill="1" applyBorder="1" applyAlignment="1">
      <alignment horizontal="center" vertical="center" wrapText="1"/>
    </xf>
    <xf numFmtId="165" fontId="20" fillId="2" borderId="1" xfId="4" quotePrefix="1" applyNumberFormat="1" applyFont="1" applyFill="1" applyBorder="1" applyAlignment="1">
      <alignment horizontal="center" vertical="center" wrapText="1"/>
    </xf>
    <xf numFmtId="0" fontId="17" fillId="0" borderId="0" xfId="6" applyFont="1" applyFill="1" applyAlignment="1">
      <alignment horizontal="center" vertical="center" wrapText="1"/>
    </xf>
    <xf numFmtId="0" fontId="17" fillId="2" borderId="0" xfId="6" applyFont="1" applyFill="1" applyAlignment="1">
      <alignment horizontal="center" vertical="center" wrapText="1"/>
    </xf>
    <xf numFmtId="0" fontId="11" fillId="2" borderId="0" xfId="6" applyFont="1" applyFill="1" applyAlignment="1">
      <alignment horizontal="center" vertical="center" wrapText="1"/>
    </xf>
    <xf numFmtId="165" fontId="18" fillId="2" borderId="0" xfId="4" applyNumberFormat="1" applyFont="1" applyFill="1" applyBorder="1" applyAlignment="1">
      <alignment horizontal="center"/>
    </xf>
    <xf numFmtId="3" fontId="17" fillId="0" borderId="1" xfId="6" applyNumberFormat="1" applyFont="1" applyFill="1" applyBorder="1" applyAlignment="1">
      <alignment horizontal="center" vertical="center" wrapText="1"/>
    </xf>
    <xf numFmtId="0" fontId="11" fillId="0" borderId="0" xfId="6" applyFont="1" applyFill="1" applyAlignment="1">
      <alignment horizontal="center" vertical="center" wrapText="1"/>
    </xf>
    <xf numFmtId="165" fontId="11" fillId="0" borderId="1" xfId="7" quotePrefix="1" applyNumberFormat="1" applyFont="1" applyFill="1" applyBorder="1" applyAlignment="1">
      <alignment horizontal="center" vertical="center" wrapText="1"/>
    </xf>
    <xf numFmtId="0" fontId="17" fillId="0" borderId="1" xfId="6" applyNumberFormat="1" applyFont="1" applyFill="1" applyBorder="1" applyAlignment="1">
      <alignment horizontal="center" vertical="center" wrapText="1"/>
    </xf>
    <xf numFmtId="0" fontId="20" fillId="0" borderId="1" xfId="6" applyNumberFormat="1" applyFont="1" applyFill="1" applyBorder="1" applyAlignment="1">
      <alignment horizontal="center" vertical="center" wrapText="1"/>
    </xf>
    <xf numFmtId="165" fontId="11" fillId="0" borderId="1" xfId="4" quotePrefix="1" applyNumberFormat="1" applyFont="1" applyFill="1" applyBorder="1" applyAlignment="1">
      <alignment horizontal="center" vertical="center" wrapText="1"/>
    </xf>
    <xf numFmtId="0" fontId="11" fillId="2" borderId="1" xfId="6" applyFont="1" applyFill="1" applyBorder="1" applyAlignment="1">
      <alignment horizontal="left" vertical="center" wrapText="1"/>
    </xf>
    <xf numFmtId="165" fontId="17" fillId="2" borderId="1" xfId="4" applyNumberFormat="1" applyFont="1" applyFill="1" applyBorder="1" applyAlignment="1">
      <alignment horizontal="center" vertical="center" wrapText="1"/>
    </xf>
    <xf numFmtId="165" fontId="12" fillId="2" borderId="1" xfId="4" applyNumberFormat="1" applyFont="1" applyFill="1" applyBorder="1" applyAlignment="1">
      <alignment horizontal="center" vertical="center" wrapText="1"/>
    </xf>
    <xf numFmtId="0" fontId="20" fillId="0" borderId="1" xfId="9" applyNumberFormat="1" applyFont="1" applyFill="1" applyBorder="1" applyAlignment="1">
      <alignment horizontal="center" vertical="center" wrapText="1"/>
    </xf>
    <xf numFmtId="165" fontId="24" fillId="0" borderId="1" xfId="4" applyNumberFormat="1" applyFont="1" applyFill="1" applyBorder="1" applyAlignment="1">
      <alignment horizontal="center" vertical="center" wrapText="1"/>
    </xf>
    <xf numFmtId="165" fontId="18" fillId="0" borderId="1" xfId="4" applyNumberFormat="1" applyFont="1" applyFill="1" applyBorder="1" applyAlignment="1">
      <alignment horizontal="center" vertical="center" wrapText="1"/>
    </xf>
    <xf numFmtId="0" fontId="18" fillId="0" borderId="0" xfId="6" applyFont="1" applyFill="1" applyAlignment="1">
      <alignment horizontal="center" vertical="center" wrapText="1"/>
    </xf>
    <xf numFmtId="165" fontId="23" fillId="0" borderId="1" xfId="1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20" fillId="0" borderId="0" xfId="0" applyFont="1" applyFill="1"/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165" fontId="23" fillId="0" borderId="0" xfId="1" applyNumberFormat="1" applyFont="1" applyAlignment="1">
      <alignment vertical="center" wrapText="1"/>
    </xf>
    <xf numFmtId="0" fontId="30" fillId="0" borderId="0" xfId="0" applyFont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165" fontId="15" fillId="0" borderId="1" xfId="1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65" fontId="15" fillId="0" borderId="1" xfId="1" applyNumberFormat="1" applyFont="1" applyBorder="1" applyAlignment="1">
      <alignment vertical="center" wrapText="1"/>
    </xf>
    <xf numFmtId="165" fontId="15" fillId="0" borderId="1" xfId="0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vertical="center" wrapText="1"/>
    </xf>
    <xf numFmtId="165" fontId="15" fillId="0" borderId="0" xfId="0" applyNumberFormat="1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vertical="center" wrapText="1"/>
    </xf>
    <xf numFmtId="165" fontId="15" fillId="2" borderId="1" xfId="0" applyNumberFormat="1" applyFont="1" applyFill="1" applyBorder="1" applyAlignment="1">
      <alignment vertical="center" wrapText="1"/>
    </xf>
    <xf numFmtId="165" fontId="15" fillId="2" borderId="0" xfId="0" applyNumberFormat="1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165" fontId="23" fillId="0" borderId="1" xfId="0" applyNumberFormat="1" applyFont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right" vertical="center"/>
    </xf>
    <xf numFmtId="165" fontId="11" fillId="0" borderId="3" xfId="1" applyNumberFormat="1" applyFont="1" applyFill="1" applyBorder="1" applyAlignment="1">
      <alignment horizontal="center" vertical="center" wrapText="1"/>
    </xf>
    <xf numFmtId="165" fontId="11" fillId="0" borderId="4" xfId="1" applyNumberFormat="1" applyFont="1" applyFill="1" applyBorder="1" applyAlignment="1">
      <alignment horizontal="center" vertical="center" wrapText="1"/>
    </xf>
    <xf numFmtId="165" fontId="11" fillId="0" borderId="5" xfId="1" applyNumberFormat="1" applyFont="1" applyFill="1" applyBorder="1" applyAlignment="1">
      <alignment horizontal="center" vertical="center" wrapText="1"/>
    </xf>
    <xf numFmtId="165" fontId="14" fillId="0" borderId="3" xfId="1" applyNumberFormat="1" applyFont="1" applyFill="1" applyBorder="1" applyAlignment="1">
      <alignment horizontal="center" vertical="center" wrapText="1"/>
    </xf>
    <xf numFmtId="165" fontId="14" fillId="0" borderId="5" xfId="1" applyNumberFormat="1" applyFont="1" applyFill="1" applyBorder="1" applyAlignment="1">
      <alignment horizontal="center" vertical="center" wrapText="1"/>
    </xf>
    <xf numFmtId="165" fontId="7" fillId="0" borderId="8" xfId="1" applyNumberFormat="1" applyFont="1" applyFill="1" applyBorder="1" applyAlignment="1">
      <alignment horizontal="center" vertical="center" wrapText="1"/>
    </xf>
    <xf numFmtId="165" fontId="7" fillId="0" borderId="9" xfId="1" applyNumberFormat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horizontal="center" vertical="center" wrapText="1"/>
    </xf>
    <xf numFmtId="165" fontId="7" fillId="0" borderId="5" xfId="1" applyNumberFormat="1" applyFont="1" applyFill="1" applyBorder="1" applyAlignment="1">
      <alignment horizontal="center" vertical="center" wrapText="1"/>
    </xf>
    <xf numFmtId="165" fontId="24" fillId="0" borderId="2" xfId="4" applyNumberFormat="1" applyFont="1" applyFill="1" applyBorder="1" applyAlignment="1">
      <alignment horizontal="center"/>
    </xf>
    <xf numFmtId="165" fontId="11" fillId="0" borderId="0" xfId="4" applyNumberFormat="1" applyFont="1" applyFill="1" applyBorder="1" applyAlignment="1">
      <alignment horizontal="center"/>
    </xf>
    <xf numFmtId="165" fontId="24" fillId="0" borderId="0" xfId="4" applyNumberFormat="1" applyFont="1" applyFill="1" applyBorder="1" applyAlignment="1">
      <alignment horizontal="center"/>
    </xf>
    <xf numFmtId="165" fontId="12" fillId="0" borderId="2" xfId="4" applyNumberFormat="1" applyFont="1" applyFill="1" applyBorder="1" applyAlignment="1">
      <alignment horizontal="left"/>
    </xf>
    <xf numFmtId="165" fontId="18" fillId="0" borderId="2" xfId="4" applyNumberFormat="1" applyFont="1" applyFill="1" applyBorder="1" applyAlignment="1">
      <alignment horizontal="center"/>
    </xf>
    <xf numFmtId="165" fontId="12" fillId="0" borderId="3" xfId="4" applyNumberFormat="1" applyFont="1" applyFill="1" applyBorder="1" applyAlignment="1">
      <alignment horizontal="center" vertical="center" wrapText="1"/>
    </xf>
    <xf numFmtId="165" fontId="12" fillId="0" borderId="4" xfId="4" applyNumberFormat="1" applyFont="1" applyFill="1" applyBorder="1" applyAlignment="1">
      <alignment horizontal="center" vertical="center" wrapText="1"/>
    </xf>
    <xf numFmtId="165" fontId="12" fillId="0" borderId="5" xfId="4" applyNumberFormat="1" applyFont="1" applyFill="1" applyBorder="1" applyAlignment="1">
      <alignment horizontal="center" vertical="center" wrapText="1"/>
    </xf>
    <xf numFmtId="165" fontId="14" fillId="0" borderId="3" xfId="4" applyNumberFormat="1" applyFont="1" applyFill="1" applyBorder="1" applyAlignment="1">
      <alignment horizontal="center" vertical="center" wrapText="1"/>
    </xf>
    <xf numFmtId="165" fontId="14" fillId="0" borderId="4" xfId="4" applyNumberFormat="1" applyFont="1" applyFill="1" applyBorder="1" applyAlignment="1">
      <alignment horizontal="center" vertical="center" wrapText="1"/>
    </xf>
    <xf numFmtId="165" fontId="14" fillId="0" borderId="5" xfId="4" applyNumberFormat="1" applyFont="1" applyFill="1" applyBorder="1" applyAlignment="1">
      <alignment horizontal="center" vertical="center" wrapText="1"/>
    </xf>
    <xf numFmtId="165" fontId="14" fillId="0" borderId="0" xfId="4" applyNumberFormat="1" applyFont="1" applyFill="1" applyBorder="1" applyAlignment="1">
      <alignment horizontal="center" vertical="center" wrapText="1"/>
    </xf>
    <xf numFmtId="165" fontId="14" fillId="0" borderId="6" xfId="4" applyNumberFormat="1" applyFont="1" applyFill="1" applyBorder="1" applyAlignment="1">
      <alignment horizontal="center" vertical="center" wrapText="1"/>
    </xf>
    <xf numFmtId="165" fontId="14" fillId="0" borderId="7" xfId="4" applyNumberFormat="1" applyFont="1" applyFill="1" applyBorder="1" applyAlignment="1">
      <alignment horizontal="center" vertical="center" wrapText="1"/>
    </xf>
    <xf numFmtId="165" fontId="9" fillId="0" borderId="0" xfId="1" applyNumberFormat="1" applyFont="1" applyFill="1" applyBorder="1" applyAlignment="1">
      <alignment horizontal="center" vertical="center" wrapText="1"/>
    </xf>
    <xf numFmtId="165" fontId="15" fillId="0" borderId="6" xfId="1" applyNumberFormat="1" applyFont="1" applyFill="1" applyBorder="1" applyAlignment="1">
      <alignment horizontal="center" vertical="center" wrapText="1"/>
    </xf>
    <xf numFmtId="165" fontId="15" fillId="0" borderId="7" xfId="1" applyNumberFormat="1" applyFont="1" applyFill="1" applyBorder="1" applyAlignment="1">
      <alignment horizontal="center" vertical="center" wrapText="1"/>
    </xf>
    <xf numFmtId="165" fontId="15" fillId="0" borderId="3" xfId="1" applyNumberFormat="1" applyFont="1" applyFill="1" applyBorder="1" applyAlignment="1">
      <alignment horizontal="center" vertical="center" wrapText="1"/>
    </xf>
    <xf numFmtId="165" fontId="15" fillId="0" borderId="5" xfId="1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10">
    <cellStyle name="Comma" xfId="1" builtinId="3"/>
    <cellStyle name="Comma 17 2" xfId="2"/>
    <cellStyle name="Comma 3" xfId="4"/>
    <cellStyle name="Comma 4" xfId="7"/>
    <cellStyle name="Comma 8 2" xfId="9"/>
    <cellStyle name="Normal" xfId="0" builtinId="0"/>
    <cellStyle name="Normal 11 2" xfId="6"/>
    <cellStyle name="Normal 14 2" xfId="5"/>
    <cellStyle name="Normal 20" xfId="3"/>
    <cellStyle name="Normal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5"/>
  <sheetViews>
    <sheetView workbookViewId="0">
      <selection activeCell="C11" sqref="C11"/>
    </sheetView>
  </sheetViews>
  <sheetFormatPr defaultRowHeight="18.75" x14ac:dyDescent="0.3"/>
  <cols>
    <col min="1" max="1" width="4.33203125" style="82" customWidth="1"/>
    <col min="2" max="2" width="29" style="82" customWidth="1"/>
    <col min="3" max="3" width="11.33203125" style="81" customWidth="1"/>
    <col min="4" max="4" width="8.5546875" style="82" customWidth="1"/>
    <col min="5" max="5" width="13.88671875" style="82" customWidth="1"/>
    <col min="6" max="6" width="7.33203125" style="82" customWidth="1"/>
    <col min="7" max="7" width="32.88671875" style="83" customWidth="1"/>
    <col min="8" max="256" width="8.88671875" style="82"/>
    <col min="257" max="257" width="4.33203125" style="82" customWidth="1"/>
    <col min="258" max="258" width="46.88671875" style="82" customWidth="1"/>
    <col min="259" max="259" width="12.21875" style="82" customWidth="1"/>
    <col min="260" max="261" width="10.44140625" style="82" customWidth="1"/>
    <col min="262" max="262" width="13.109375" style="82" customWidth="1"/>
    <col min="263" max="263" width="10.5546875" style="82" customWidth="1"/>
    <col min="264" max="512" width="8.88671875" style="82"/>
    <col min="513" max="513" width="4.33203125" style="82" customWidth="1"/>
    <col min="514" max="514" width="46.88671875" style="82" customWidth="1"/>
    <col min="515" max="515" width="12.21875" style="82" customWidth="1"/>
    <col min="516" max="517" width="10.44140625" style="82" customWidth="1"/>
    <col min="518" max="518" width="13.109375" style="82" customWidth="1"/>
    <col min="519" max="519" width="10.5546875" style="82" customWidth="1"/>
    <col min="520" max="768" width="8.88671875" style="82"/>
    <col min="769" max="769" width="4.33203125" style="82" customWidth="1"/>
    <col min="770" max="770" width="46.88671875" style="82" customWidth="1"/>
    <col min="771" max="771" width="12.21875" style="82" customWidth="1"/>
    <col min="772" max="773" width="10.44140625" style="82" customWidth="1"/>
    <col min="774" max="774" width="13.109375" style="82" customWidth="1"/>
    <col min="775" max="775" width="10.5546875" style="82" customWidth="1"/>
    <col min="776" max="1024" width="8.88671875" style="82"/>
    <col min="1025" max="1025" width="4.33203125" style="82" customWidth="1"/>
    <col min="1026" max="1026" width="46.88671875" style="82" customWidth="1"/>
    <col min="1027" max="1027" width="12.21875" style="82" customWidth="1"/>
    <col min="1028" max="1029" width="10.44140625" style="82" customWidth="1"/>
    <col min="1030" max="1030" width="13.109375" style="82" customWidth="1"/>
    <col min="1031" max="1031" width="10.5546875" style="82" customWidth="1"/>
    <col min="1032" max="1280" width="8.88671875" style="82"/>
    <col min="1281" max="1281" width="4.33203125" style="82" customWidth="1"/>
    <col min="1282" max="1282" width="46.88671875" style="82" customWidth="1"/>
    <col min="1283" max="1283" width="12.21875" style="82" customWidth="1"/>
    <col min="1284" max="1285" width="10.44140625" style="82" customWidth="1"/>
    <col min="1286" max="1286" width="13.109375" style="82" customWidth="1"/>
    <col min="1287" max="1287" width="10.5546875" style="82" customWidth="1"/>
    <col min="1288" max="1536" width="8.88671875" style="82"/>
    <col min="1537" max="1537" width="4.33203125" style="82" customWidth="1"/>
    <col min="1538" max="1538" width="46.88671875" style="82" customWidth="1"/>
    <col min="1539" max="1539" width="12.21875" style="82" customWidth="1"/>
    <col min="1540" max="1541" width="10.44140625" style="82" customWidth="1"/>
    <col min="1542" max="1542" width="13.109375" style="82" customWidth="1"/>
    <col min="1543" max="1543" width="10.5546875" style="82" customWidth="1"/>
    <col min="1544" max="1792" width="8.88671875" style="82"/>
    <col min="1793" max="1793" width="4.33203125" style="82" customWidth="1"/>
    <col min="1794" max="1794" width="46.88671875" style="82" customWidth="1"/>
    <col min="1795" max="1795" width="12.21875" style="82" customWidth="1"/>
    <col min="1796" max="1797" width="10.44140625" style="82" customWidth="1"/>
    <col min="1798" max="1798" width="13.109375" style="82" customWidth="1"/>
    <col min="1799" max="1799" width="10.5546875" style="82" customWidth="1"/>
    <col min="1800" max="2048" width="8.88671875" style="82"/>
    <col min="2049" max="2049" width="4.33203125" style="82" customWidth="1"/>
    <col min="2050" max="2050" width="46.88671875" style="82" customWidth="1"/>
    <col min="2051" max="2051" width="12.21875" style="82" customWidth="1"/>
    <col min="2052" max="2053" width="10.44140625" style="82" customWidth="1"/>
    <col min="2054" max="2054" width="13.109375" style="82" customWidth="1"/>
    <col min="2055" max="2055" width="10.5546875" style="82" customWidth="1"/>
    <col min="2056" max="2304" width="8.88671875" style="82"/>
    <col min="2305" max="2305" width="4.33203125" style="82" customWidth="1"/>
    <col min="2306" max="2306" width="46.88671875" style="82" customWidth="1"/>
    <col min="2307" max="2307" width="12.21875" style="82" customWidth="1"/>
    <col min="2308" max="2309" width="10.44140625" style="82" customWidth="1"/>
    <col min="2310" max="2310" width="13.109375" style="82" customWidth="1"/>
    <col min="2311" max="2311" width="10.5546875" style="82" customWidth="1"/>
    <col min="2312" max="2560" width="8.88671875" style="82"/>
    <col min="2561" max="2561" width="4.33203125" style="82" customWidth="1"/>
    <col min="2562" max="2562" width="46.88671875" style="82" customWidth="1"/>
    <col min="2563" max="2563" width="12.21875" style="82" customWidth="1"/>
    <col min="2564" max="2565" width="10.44140625" style="82" customWidth="1"/>
    <col min="2566" max="2566" width="13.109375" style="82" customWidth="1"/>
    <col min="2567" max="2567" width="10.5546875" style="82" customWidth="1"/>
    <col min="2568" max="2816" width="8.88671875" style="82"/>
    <col min="2817" max="2817" width="4.33203125" style="82" customWidth="1"/>
    <col min="2818" max="2818" width="46.88671875" style="82" customWidth="1"/>
    <col min="2819" max="2819" width="12.21875" style="82" customWidth="1"/>
    <col min="2820" max="2821" width="10.44140625" style="82" customWidth="1"/>
    <col min="2822" max="2822" width="13.109375" style="82" customWidth="1"/>
    <col min="2823" max="2823" width="10.5546875" style="82" customWidth="1"/>
    <col min="2824" max="3072" width="8.88671875" style="82"/>
    <col min="3073" max="3073" width="4.33203125" style="82" customWidth="1"/>
    <col min="3074" max="3074" width="46.88671875" style="82" customWidth="1"/>
    <col min="3075" max="3075" width="12.21875" style="82" customWidth="1"/>
    <col min="3076" max="3077" width="10.44140625" style="82" customWidth="1"/>
    <col min="3078" max="3078" width="13.109375" style="82" customWidth="1"/>
    <col min="3079" max="3079" width="10.5546875" style="82" customWidth="1"/>
    <col min="3080" max="3328" width="8.88671875" style="82"/>
    <col min="3329" max="3329" width="4.33203125" style="82" customWidth="1"/>
    <col min="3330" max="3330" width="46.88671875" style="82" customWidth="1"/>
    <col min="3331" max="3331" width="12.21875" style="82" customWidth="1"/>
    <col min="3332" max="3333" width="10.44140625" style="82" customWidth="1"/>
    <col min="3334" max="3334" width="13.109375" style="82" customWidth="1"/>
    <col min="3335" max="3335" width="10.5546875" style="82" customWidth="1"/>
    <col min="3336" max="3584" width="8.88671875" style="82"/>
    <col min="3585" max="3585" width="4.33203125" style="82" customWidth="1"/>
    <col min="3586" max="3586" width="46.88671875" style="82" customWidth="1"/>
    <col min="3587" max="3587" width="12.21875" style="82" customWidth="1"/>
    <col min="3588" max="3589" width="10.44140625" style="82" customWidth="1"/>
    <col min="3590" max="3590" width="13.109375" style="82" customWidth="1"/>
    <col min="3591" max="3591" width="10.5546875" style="82" customWidth="1"/>
    <col min="3592" max="3840" width="8.88671875" style="82"/>
    <col min="3841" max="3841" width="4.33203125" style="82" customWidth="1"/>
    <col min="3842" max="3842" width="46.88671875" style="82" customWidth="1"/>
    <col min="3843" max="3843" width="12.21875" style="82" customWidth="1"/>
    <col min="3844" max="3845" width="10.44140625" style="82" customWidth="1"/>
    <col min="3846" max="3846" width="13.109375" style="82" customWidth="1"/>
    <col min="3847" max="3847" width="10.5546875" style="82" customWidth="1"/>
    <col min="3848" max="4096" width="8.88671875" style="82"/>
    <col min="4097" max="4097" width="4.33203125" style="82" customWidth="1"/>
    <col min="4098" max="4098" width="46.88671875" style="82" customWidth="1"/>
    <col min="4099" max="4099" width="12.21875" style="82" customWidth="1"/>
    <col min="4100" max="4101" width="10.44140625" style="82" customWidth="1"/>
    <col min="4102" max="4102" width="13.109375" style="82" customWidth="1"/>
    <col min="4103" max="4103" width="10.5546875" style="82" customWidth="1"/>
    <col min="4104" max="4352" width="8.88671875" style="82"/>
    <col min="4353" max="4353" width="4.33203125" style="82" customWidth="1"/>
    <col min="4354" max="4354" width="46.88671875" style="82" customWidth="1"/>
    <col min="4355" max="4355" width="12.21875" style="82" customWidth="1"/>
    <col min="4356" max="4357" width="10.44140625" style="82" customWidth="1"/>
    <col min="4358" max="4358" width="13.109375" style="82" customWidth="1"/>
    <col min="4359" max="4359" width="10.5546875" style="82" customWidth="1"/>
    <col min="4360" max="4608" width="8.88671875" style="82"/>
    <col min="4609" max="4609" width="4.33203125" style="82" customWidth="1"/>
    <col min="4610" max="4610" width="46.88671875" style="82" customWidth="1"/>
    <col min="4611" max="4611" width="12.21875" style="82" customWidth="1"/>
    <col min="4612" max="4613" width="10.44140625" style="82" customWidth="1"/>
    <col min="4614" max="4614" width="13.109375" style="82" customWidth="1"/>
    <col min="4615" max="4615" width="10.5546875" style="82" customWidth="1"/>
    <col min="4616" max="4864" width="8.88671875" style="82"/>
    <col min="4865" max="4865" width="4.33203125" style="82" customWidth="1"/>
    <col min="4866" max="4866" width="46.88671875" style="82" customWidth="1"/>
    <col min="4867" max="4867" width="12.21875" style="82" customWidth="1"/>
    <col min="4868" max="4869" width="10.44140625" style="82" customWidth="1"/>
    <col min="4870" max="4870" width="13.109375" style="82" customWidth="1"/>
    <col min="4871" max="4871" width="10.5546875" style="82" customWidth="1"/>
    <col min="4872" max="5120" width="8.88671875" style="82"/>
    <col min="5121" max="5121" width="4.33203125" style="82" customWidth="1"/>
    <col min="5122" max="5122" width="46.88671875" style="82" customWidth="1"/>
    <col min="5123" max="5123" width="12.21875" style="82" customWidth="1"/>
    <col min="5124" max="5125" width="10.44140625" style="82" customWidth="1"/>
    <col min="5126" max="5126" width="13.109375" style="82" customWidth="1"/>
    <col min="5127" max="5127" width="10.5546875" style="82" customWidth="1"/>
    <col min="5128" max="5376" width="8.88671875" style="82"/>
    <col min="5377" max="5377" width="4.33203125" style="82" customWidth="1"/>
    <col min="5378" max="5378" width="46.88671875" style="82" customWidth="1"/>
    <col min="5379" max="5379" width="12.21875" style="82" customWidth="1"/>
    <col min="5380" max="5381" width="10.44140625" style="82" customWidth="1"/>
    <col min="5382" max="5382" width="13.109375" style="82" customWidth="1"/>
    <col min="5383" max="5383" width="10.5546875" style="82" customWidth="1"/>
    <col min="5384" max="5632" width="8.88671875" style="82"/>
    <col min="5633" max="5633" width="4.33203125" style="82" customWidth="1"/>
    <col min="5634" max="5634" width="46.88671875" style="82" customWidth="1"/>
    <col min="5635" max="5635" width="12.21875" style="82" customWidth="1"/>
    <col min="5636" max="5637" width="10.44140625" style="82" customWidth="1"/>
    <col min="5638" max="5638" width="13.109375" style="82" customWidth="1"/>
    <col min="5639" max="5639" width="10.5546875" style="82" customWidth="1"/>
    <col min="5640" max="5888" width="8.88671875" style="82"/>
    <col min="5889" max="5889" width="4.33203125" style="82" customWidth="1"/>
    <col min="5890" max="5890" width="46.88671875" style="82" customWidth="1"/>
    <col min="5891" max="5891" width="12.21875" style="82" customWidth="1"/>
    <col min="5892" max="5893" width="10.44140625" style="82" customWidth="1"/>
    <col min="5894" max="5894" width="13.109375" style="82" customWidth="1"/>
    <col min="5895" max="5895" width="10.5546875" style="82" customWidth="1"/>
    <col min="5896" max="6144" width="8.88671875" style="82"/>
    <col min="6145" max="6145" width="4.33203125" style="82" customWidth="1"/>
    <col min="6146" max="6146" width="46.88671875" style="82" customWidth="1"/>
    <col min="6147" max="6147" width="12.21875" style="82" customWidth="1"/>
    <col min="6148" max="6149" width="10.44140625" style="82" customWidth="1"/>
    <col min="6150" max="6150" width="13.109375" style="82" customWidth="1"/>
    <col min="6151" max="6151" width="10.5546875" style="82" customWidth="1"/>
    <col min="6152" max="6400" width="8.88671875" style="82"/>
    <col min="6401" max="6401" width="4.33203125" style="82" customWidth="1"/>
    <col min="6402" max="6402" width="46.88671875" style="82" customWidth="1"/>
    <col min="6403" max="6403" width="12.21875" style="82" customWidth="1"/>
    <col min="6404" max="6405" width="10.44140625" style="82" customWidth="1"/>
    <col min="6406" max="6406" width="13.109375" style="82" customWidth="1"/>
    <col min="6407" max="6407" width="10.5546875" style="82" customWidth="1"/>
    <col min="6408" max="6656" width="8.88671875" style="82"/>
    <col min="6657" max="6657" width="4.33203125" style="82" customWidth="1"/>
    <col min="6658" max="6658" width="46.88671875" style="82" customWidth="1"/>
    <col min="6659" max="6659" width="12.21875" style="82" customWidth="1"/>
    <col min="6660" max="6661" width="10.44140625" style="82" customWidth="1"/>
    <col min="6662" max="6662" width="13.109375" style="82" customWidth="1"/>
    <col min="6663" max="6663" width="10.5546875" style="82" customWidth="1"/>
    <col min="6664" max="6912" width="8.88671875" style="82"/>
    <col min="6913" max="6913" width="4.33203125" style="82" customWidth="1"/>
    <col min="6914" max="6914" width="46.88671875" style="82" customWidth="1"/>
    <col min="6915" max="6915" width="12.21875" style="82" customWidth="1"/>
    <col min="6916" max="6917" width="10.44140625" style="82" customWidth="1"/>
    <col min="6918" max="6918" width="13.109375" style="82" customWidth="1"/>
    <col min="6919" max="6919" width="10.5546875" style="82" customWidth="1"/>
    <col min="6920" max="7168" width="8.88671875" style="82"/>
    <col min="7169" max="7169" width="4.33203125" style="82" customWidth="1"/>
    <col min="7170" max="7170" width="46.88671875" style="82" customWidth="1"/>
    <col min="7171" max="7171" width="12.21875" style="82" customWidth="1"/>
    <col min="7172" max="7173" width="10.44140625" style="82" customWidth="1"/>
    <col min="7174" max="7174" width="13.109375" style="82" customWidth="1"/>
    <col min="7175" max="7175" width="10.5546875" style="82" customWidth="1"/>
    <col min="7176" max="7424" width="8.88671875" style="82"/>
    <col min="7425" max="7425" width="4.33203125" style="82" customWidth="1"/>
    <col min="7426" max="7426" width="46.88671875" style="82" customWidth="1"/>
    <col min="7427" max="7427" width="12.21875" style="82" customWidth="1"/>
    <col min="7428" max="7429" width="10.44140625" style="82" customWidth="1"/>
    <col min="7430" max="7430" width="13.109375" style="82" customWidth="1"/>
    <col min="7431" max="7431" width="10.5546875" style="82" customWidth="1"/>
    <col min="7432" max="7680" width="8.88671875" style="82"/>
    <col min="7681" max="7681" width="4.33203125" style="82" customWidth="1"/>
    <col min="7682" max="7682" width="46.88671875" style="82" customWidth="1"/>
    <col min="7683" max="7683" width="12.21875" style="82" customWidth="1"/>
    <col min="7684" max="7685" width="10.44140625" style="82" customWidth="1"/>
    <col min="7686" max="7686" width="13.109375" style="82" customWidth="1"/>
    <col min="7687" max="7687" width="10.5546875" style="82" customWidth="1"/>
    <col min="7688" max="7936" width="8.88671875" style="82"/>
    <col min="7937" max="7937" width="4.33203125" style="82" customWidth="1"/>
    <col min="7938" max="7938" width="46.88671875" style="82" customWidth="1"/>
    <col min="7939" max="7939" width="12.21875" style="82" customWidth="1"/>
    <col min="7940" max="7941" width="10.44140625" style="82" customWidth="1"/>
    <col min="7942" max="7942" width="13.109375" style="82" customWidth="1"/>
    <col min="7943" max="7943" width="10.5546875" style="82" customWidth="1"/>
    <col min="7944" max="8192" width="8.88671875" style="82"/>
    <col min="8193" max="8193" width="4.33203125" style="82" customWidth="1"/>
    <col min="8194" max="8194" width="46.88671875" style="82" customWidth="1"/>
    <col min="8195" max="8195" width="12.21875" style="82" customWidth="1"/>
    <col min="8196" max="8197" width="10.44140625" style="82" customWidth="1"/>
    <col min="8198" max="8198" width="13.109375" style="82" customWidth="1"/>
    <col min="8199" max="8199" width="10.5546875" style="82" customWidth="1"/>
    <col min="8200" max="8448" width="8.88671875" style="82"/>
    <col min="8449" max="8449" width="4.33203125" style="82" customWidth="1"/>
    <col min="8450" max="8450" width="46.88671875" style="82" customWidth="1"/>
    <col min="8451" max="8451" width="12.21875" style="82" customWidth="1"/>
    <col min="8452" max="8453" width="10.44140625" style="82" customWidth="1"/>
    <col min="8454" max="8454" width="13.109375" style="82" customWidth="1"/>
    <col min="8455" max="8455" width="10.5546875" style="82" customWidth="1"/>
    <col min="8456" max="8704" width="8.88671875" style="82"/>
    <col min="8705" max="8705" width="4.33203125" style="82" customWidth="1"/>
    <col min="8706" max="8706" width="46.88671875" style="82" customWidth="1"/>
    <col min="8707" max="8707" width="12.21875" style="82" customWidth="1"/>
    <col min="8708" max="8709" width="10.44140625" style="82" customWidth="1"/>
    <col min="8710" max="8710" width="13.109375" style="82" customWidth="1"/>
    <col min="8711" max="8711" width="10.5546875" style="82" customWidth="1"/>
    <col min="8712" max="8960" width="8.88671875" style="82"/>
    <col min="8961" max="8961" width="4.33203125" style="82" customWidth="1"/>
    <col min="8962" max="8962" width="46.88671875" style="82" customWidth="1"/>
    <col min="8963" max="8963" width="12.21875" style="82" customWidth="1"/>
    <col min="8964" max="8965" width="10.44140625" style="82" customWidth="1"/>
    <col min="8966" max="8966" width="13.109375" style="82" customWidth="1"/>
    <col min="8967" max="8967" width="10.5546875" style="82" customWidth="1"/>
    <col min="8968" max="9216" width="8.88671875" style="82"/>
    <col min="9217" max="9217" width="4.33203125" style="82" customWidth="1"/>
    <col min="9218" max="9218" width="46.88671875" style="82" customWidth="1"/>
    <col min="9219" max="9219" width="12.21875" style="82" customWidth="1"/>
    <col min="9220" max="9221" width="10.44140625" style="82" customWidth="1"/>
    <col min="9222" max="9222" width="13.109375" style="82" customWidth="1"/>
    <col min="9223" max="9223" width="10.5546875" style="82" customWidth="1"/>
    <col min="9224" max="9472" width="8.88671875" style="82"/>
    <col min="9473" max="9473" width="4.33203125" style="82" customWidth="1"/>
    <col min="9474" max="9474" width="46.88671875" style="82" customWidth="1"/>
    <col min="9475" max="9475" width="12.21875" style="82" customWidth="1"/>
    <col min="9476" max="9477" width="10.44140625" style="82" customWidth="1"/>
    <col min="9478" max="9478" width="13.109375" style="82" customWidth="1"/>
    <col min="9479" max="9479" width="10.5546875" style="82" customWidth="1"/>
    <col min="9480" max="9728" width="8.88671875" style="82"/>
    <col min="9729" max="9729" width="4.33203125" style="82" customWidth="1"/>
    <col min="9730" max="9730" width="46.88671875" style="82" customWidth="1"/>
    <col min="9731" max="9731" width="12.21875" style="82" customWidth="1"/>
    <col min="9732" max="9733" width="10.44140625" style="82" customWidth="1"/>
    <col min="9734" max="9734" width="13.109375" style="82" customWidth="1"/>
    <col min="9735" max="9735" width="10.5546875" style="82" customWidth="1"/>
    <col min="9736" max="9984" width="8.88671875" style="82"/>
    <col min="9985" max="9985" width="4.33203125" style="82" customWidth="1"/>
    <col min="9986" max="9986" width="46.88671875" style="82" customWidth="1"/>
    <col min="9987" max="9987" width="12.21875" style="82" customWidth="1"/>
    <col min="9988" max="9989" width="10.44140625" style="82" customWidth="1"/>
    <col min="9990" max="9990" width="13.109375" style="82" customWidth="1"/>
    <col min="9991" max="9991" width="10.5546875" style="82" customWidth="1"/>
    <col min="9992" max="10240" width="8.88671875" style="82"/>
    <col min="10241" max="10241" width="4.33203125" style="82" customWidth="1"/>
    <col min="10242" max="10242" width="46.88671875" style="82" customWidth="1"/>
    <col min="10243" max="10243" width="12.21875" style="82" customWidth="1"/>
    <col min="10244" max="10245" width="10.44140625" style="82" customWidth="1"/>
    <col min="10246" max="10246" width="13.109375" style="82" customWidth="1"/>
    <col min="10247" max="10247" width="10.5546875" style="82" customWidth="1"/>
    <col min="10248" max="10496" width="8.88671875" style="82"/>
    <col min="10497" max="10497" width="4.33203125" style="82" customWidth="1"/>
    <col min="10498" max="10498" width="46.88671875" style="82" customWidth="1"/>
    <col min="10499" max="10499" width="12.21875" style="82" customWidth="1"/>
    <col min="10500" max="10501" width="10.44140625" style="82" customWidth="1"/>
    <col min="10502" max="10502" width="13.109375" style="82" customWidth="1"/>
    <col min="10503" max="10503" width="10.5546875" style="82" customWidth="1"/>
    <col min="10504" max="10752" width="8.88671875" style="82"/>
    <col min="10753" max="10753" width="4.33203125" style="82" customWidth="1"/>
    <col min="10754" max="10754" width="46.88671875" style="82" customWidth="1"/>
    <col min="10755" max="10755" width="12.21875" style="82" customWidth="1"/>
    <col min="10756" max="10757" width="10.44140625" style="82" customWidth="1"/>
    <col min="10758" max="10758" width="13.109375" style="82" customWidth="1"/>
    <col min="10759" max="10759" width="10.5546875" style="82" customWidth="1"/>
    <col min="10760" max="11008" width="8.88671875" style="82"/>
    <col min="11009" max="11009" width="4.33203125" style="82" customWidth="1"/>
    <col min="11010" max="11010" width="46.88671875" style="82" customWidth="1"/>
    <col min="11011" max="11011" width="12.21875" style="82" customWidth="1"/>
    <col min="11012" max="11013" width="10.44140625" style="82" customWidth="1"/>
    <col min="11014" max="11014" width="13.109375" style="82" customWidth="1"/>
    <col min="11015" max="11015" width="10.5546875" style="82" customWidth="1"/>
    <col min="11016" max="11264" width="8.88671875" style="82"/>
    <col min="11265" max="11265" width="4.33203125" style="82" customWidth="1"/>
    <col min="11266" max="11266" width="46.88671875" style="82" customWidth="1"/>
    <col min="11267" max="11267" width="12.21875" style="82" customWidth="1"/>
    <col min="11268" max="11269" width="10.44140625" style="82" customWidth="1"/>
    <col min="11270" max="11270" width="13.109375" style="82" customWidth="1"/>
    <col min="11271" max="11271" width="10.5546875" style="82" customWidth="1"/>
    <col min="11272" max="11520" width="8.88671875" style="82"/>
    <col min="11521" max="11521" width="4.33203125" style="82" customWidth="1"/>
    <col min="11522" max="11522" width="46.88671875" style="82" customWidth="1"/>
    <col min="11523" max="11523" width="12.21875" style="82" customWidth="1"/>
    <col min="11524" max="11525" width="10.44140625" style="82" customWidth="1"/>
    <col min="11526" max="11526" width="13.109375" style="82" customWidth="1"/>
    <col min="11527" max="11527" width="10.5546875" style="82" customWidth="1"/>
    <col min="11528" max="11776" width="8.88671875" style="82"/>
    <col min="11777" max="11777" width="4.33203125" style="82" customWidth="1"/>
    <col min="11778" max="11778" width="46.88671875" style="82" customWidth="1"/>
    <col min="11779" max="11779" width="12.21875" style="82" customWidth="1"/>
    <col min="11780" max="11781" width="10.44140625" style="82" customWidth="1"/>
    <col min="11782" max="11782" width="13.109375" style="82" customWidth="1"/>
    <col min="11783" max="11783" width="10.5546875" style="82" customWidth="1"/>
    <col min="11784" max="12032" width="8.88671875" style="82"/>
    <col min="12033" max="12033" width="4.33203125" style="82" customWidth="1"/>
    <col min="12034" max="12034" width="46.88671875" style="82" customWidth="1"/>
    <col min="12035" max="12035" width="12.21875" style="82" customWidth="1"/>
    <col min="12036" max="12037" width="10.44140625" style="82" customWidth="1"/>
    <col min="12038" max="12038" width="13.109375" style="82" customWidth="1"/>
    <col min="12039" max="12039" width="10.5546875" style="82" customWidth="1"/>
    <col min="12040" max="12288" width="8.88671875" style="82"/>
    <col min="12289" max="12289" width="4.33203125" style="82" customWidth="1"/>
    <col min="12290" max="12290" width="46.88671875" style="82" customWidth="1"/>
    <col min="12291" max="12291" width="12.21875" style="82" customWidth="1"/>
    <col min="12292" max="12293" width="10.44140625" style="82" customWidth="1"/>
    <col min="12294" max="12294" width="13.109375" style="82" customWidth="1"/>
    <col min="12295" max="12295" width="10.5546875" style="82" customWidth="1"/>
    <col min="12296" max="12544" width="8.88671875" style="82"/>
    <col min="12545" max="12545" width="4.33203125" style="82" customWidth="1"/>
    <col min="12546" max="12546" width="46.88671875" style="82" customWidth="1"/>
    <col min="12547" max="12547" width="12.21875" style="82" customWidth="1"/>
    <col min="12548" max="12549" width="10.44140625" style="82" customWidth="1"/>
    <col min="12550" max="12550" width="13.109375" style="82" customWidth="1"/>
    <col min="12551" max="12551" width="10.5546875" style="82" customWidth="1"/>
    <col min="12552" max="12800" width="8.88671875" style="82"/>
    <col min="12801" max="12801" width="4.33203125" style="82" customWidth="1"/>
    <col min="12802" max="12802" width="46.88671875" style="82" customWidth="1"/>
    <col min="12803" max="12803" width="12.21875" style="82" customWidth="1"/>
    <col min="12804" max="12805" width="10.44140625" style="82" customWidth="1"/>
    <col min="12806" max="12806" width="13.109375" style="82" customWidth="1"/>
    <col min="12807" max="12807" width="10.5546875" style="82" customWidth="1"/>
    <col min="12808" max="13056" width="8.88671875" style="82"/>
    <col min="13057" max="13057" width="4.33203125" style="82" customWidth="1"/>
    <col min="13058" max="13058" width="46.88671875" style="82" customWidth="1"/>
    <col min="13059" max="13059" width="12.21875" style="82" customWidth="1"/>
    <col min="13060" max="13061" width="10.44140625" style="82" customWidth="1"/>
    <col min="13062" max="13062" width="13.109375" style="82" customWidth="1"/>
    <col min="13063" max="13063" width="10.5546875" style="82" customWidth="1"/>
    <col min="13064" max="13312" width="8.88671875" style="82"/>
    <col min="13313" max="13313" width="4.33203125" style="82" customWidth="1"/>
    <col min="13314" max="13314" width="46.88671875" style="82" customWidth="1"/>
    <col min="13315" max="13315" width="12.21875" style="82" customWidth="1"/>
    <col min="13316" max="13317" width="10.44140625" style="82" customWidth="1"/>
    <col min="13318" max="13318" width="13.109375" style="82" customWidth="1"/>
    <col min="13319" max="13319" width="10.5546875" style="82" customWidth="1"/>
    <col min="13320" max="13568" width="8.88671875" style="82"/>
    <col min="13569" max="13569" width="4.33203125" style="82" customWidth="1"/>
    <col min="13570" max="13570" width="46.88671875" style="82" customWidth="1"/>
    <col min="13571" max="13571" width="12.21875" style="82" customWidth="1"/>
    <col min="13572" max="13573" width="10.44140625" style="82" customWidth="1"/>
    <col min="13574" max="13574" width="13.109375" style="82" customWidth="1"/>
    <col min="13575" max="13575" width="10.5546875" style="82" customWidth="1"/>
    <col min="13576" max="13824" width="8.88671875" style="82"/>
    <col min="13825" max="13825" width="4.33203125" style="82" customWidth="1"/>
    <col min="13826" max="13826" width="46.88671875" style="82" customWidth="1"/>
    <col min="13827" max="13827" width="12.21875" style="82" customWidth="1"/>
    <col min="13828" max="13829" width="10.44140625" style="82" customWidth="1"/>
    <col min="13830" max="13830" width="13.109375" style="82" customWidth="1"/>
    <col min="13831" max="13831" width="10.5546875" style="82" customWidth="1"/>
    <col min="13832" max="14080" width="8.88671875" style="82"/>
    <col min="14081" max="14081" width="4.33203125" style="82" customWidth="1"/>
    <col min="14082" max="14082" width="46.88671875" style="82" customWidth="1"/>
    <col min="14083" max="14083" width="12.21875" style="82" customWidth="1"/>
    <col min="14084" max="14085" width="10.44140625" style="82" customWidth="1"/>
    <col min="14086" max="14086" width="13.109375" style="82" customWidth="1"/>
    <col min="14087" max="14087" width="10.5546875" style="82" customWidth="1"/>
    <col min="14088" max="14336" width="8.88671875" style="82"/>
    <col min="14337" max="14337" width="4.33203125" style="82" customWidth="1"/>
    <col min="14338" max="14338" width="46.88671875" style="82" customWidth="1"/>
    <col min="14339" max="14339" width="12.21875" style="82" customWidth="1"/>
    <col min="14340" max="14341" width="10.44140625" style="82" customWidth="1"/>
    <col min="14342" max="14342" width="13.109375" style="82" customWidth="1"/>
    <col min="14343" max="14343" width="10.5546875" style="82" customWidth="1"/>
    <col min="14344" max="14592" width="8.88671875" style="82"/>
    <col min="14593" max="14593" width="4.33203125" style="82" customWidth="1"/>
    <col min="14594" max="14594" width="46.88671875" style="82" customWidth="1"/>
    <col min="14595" max="14595" width="12.21875" style="82" customWidth="1"/>
    <col min="14596" max="14597" width="10.44140625" style="82" customWidth="1"/>
    <col min="14598" max="14598" width="13.109375" style="82" customWidth="1"/>
    <col min="14599" max="14599" width="10.5546875" style="82" customWidth="1"/>
    <col min="14600" max="14848" width="8.88671875" style="82"/>
    <col min="14849" max="14849" width="4.33203125" style="82" customWidth="1"/>
    <col min="14850" max="14850" width="46.88671875" style="82" customWidth="1"/>
    <col min="14851" max="14851" width="12.21875" style="82" customWidth="1"/>
    <col min="14852" max="14853" width="10.44140625" style="82" customWidth="1"/>
    <col min="14854" max="14854" width="13.109375" style="82" customWidth="1"/>
    <col min="14855" max="14855" width="10.5546875" style="82" customWidth="1"/>
    <col min="14856" max="15104" width="8.88671875" style="82"/>
    <col min="15105" max="15105" width="4.33203125" style="82" customWidth="1"/>
    <col min="15106" max="15106" width="46.88671875" style="82" customWidth="1"/>
    <col min="15107" max="15107" width="12.21875" style="82" customWidth="1"/>
    <col min="15108" max="15109" width="10.44140625" style="82" customWidth="1"/>
    <col min="15110" max="15110" width="13.109375" style="82" customWidth="1"/>
    <col min="15111" max="15111" width="10.5546875" style="82" customWidth="1"/>
    <col min="15112" max="15360" width="8.88671875" style="82"/>
    <col min="15361" max="15361" width="4.33203125" style="82" customWidth="1"/>
    <col min="15362" max="15362" width="46.88671875" style="82" customWidth="1"/>
    <col min="15363" max="15363" width="12.21875" style="82" customWidth="1"/>
    <col min="15364" max="15365" width="10.44140625" style="82" customWidth="1"/>
    <col min="15366" max="15366" width="13.109375" style="82" customWidth="1"/>
    <col min="15367" max="15367" width="10.5546875" style="82" customWidth="1"/>
    <col min="15368" max="15616" width="8.88671875" style="82"/>
    <col min="15617" max="15617" width="4.33203125" style="82" customWidth="1"/>
    <col min="15618" max="15618" width="46.88671875" style="82" customWidth="1"/>
    <col min="15619" max="15619" width="12.21875" style="82" customWidth="1"/>
    <col min="15620" max="15621" width="10.44140625" style="82" customWidth="1"/>
    <col min="15622" max="15622" width="13.109375" style="82" customWidth="1"/>
    <col min="15623" max="15623" width="10.5546875" style="82" customWidth="1"/>
    <col min="15624" max="15872" width="8.88671875" style="82"/>
    <col min="15873" max="15873" width="4.33203125" style="82" customWidth="1"/>
    <col min="15874" max="15874" width="46.88671875" style="82" customWidth="1"/>
    <col min="15875" max="15875" width="12.21875" style="82" customWidth="1"/>
    <col min="15876" max="15877" width="10.44140625" style="82" customWidth="1"/>
    <col min="15878" max="15878" width="13.109375" style="82" customWidth="1"/>
    <col min="15879" max="15879" width="10.5546875" style="82" customWidth="1"/>
    <col min="15880" max="16128" width="8.88671875" style="82"/>
    <col min="16129" max="16129" width="4.33203125" style="82" customWidth="1"/>
    <col min="16130" max="16130" width="46.88671875" style="82" customWidth="1"/>
    <col min="16131" max="16131" width="12.21875" style="82" customWidth="1"/>
    <col min="16132" max="16133" width="10.44140625" style="82" customWidth="1"/>
    <col min="16134" max="16134" width="13.109375" style="82" customWidth="1"/>
    <col min="16135" max="16135" width="10.5546875" style="82" customWidth="1"/>
    <col min="16136" max="16384" width="8.88671875" style="82"/>
  </cols>
  <sheetData>
    <row r="1" spans="1:7" s="1" customFormat="1" ht="16.5" customHeight="1" x14ac:dyDescent="0.3">
      <c r="A1" s="143" t="s">
        <v>186</v>
      </c>
      <c r="B1" s="143"/>
      <c r="C1" s="143"/>
      <c r="D1" s="143"/>
      <c r="E1" s="143"/>
      <c r="F1" s="143"/>
      <c r="G1" s="143"/>
    </row>
    <row r="2" spans="1:7" s="2" customFormat="1" ht="33" customHeight="1" x14ac:dyDescent="0.3">
      <c r="A2" s="144" t="s">
        <v>197</v>
      </c>
      <c r="B2" s="144"/>
      <c r="C2" s="144"/>
      <c r="D2" s="144"/>
      <c r="E2" s="144"/>
      <c r="F2" s="144"/>
      <c r="G2" s="144"/>
    </row>
    <row r="3" spans="1:7" s="2" customFormat="1" ht="21" customHeight="1" x14ac:dyDescent="0.3">
      <c r="A3" s="145" t="s">
        <v>201</v>
      </c>
      <c r="B3" s="145"/>
      <c r="C3" s="145"/>
      <c r="D3" s="145"/>
      <c r="E3" s="145"/>
      <c r="F3" s="145"/>
      <c r="G3" s="145"/>
    </row>
    <row r="4" spans="1:7" s="2" customFormat="1" ht="18.75" customHeight="1" x14ac:dyDescent="0.3">
      <c r="A4" s="146" t="s">
        <v>8</v>
      </c>
      <c r="B4" s="146"/>
      <c r="C4" s="146"/>
      <c r="D4" s="146"/>
      <c r="E4" s="146"/>
      <c r="F4" s="146"/>
      <c r="G4" s="146"/>
    </row>
    <row r="5" spans="1:7" s="76" customFormat="1" ht="0.75" customHeight="1" x14ac:dyDescent="0.3">
      <c r="A5" s="147" t="s">
        <v>1</v>
      </c>
      <c r="B5" s="147" t="s">
        <v>9</v>
      </c>
      <c r="C5" s="70"/>
      <c r="D5" s="28"/>
      <c r="E5" s="28"/>
      <c r="F5" s="28"/>
      <c r="G5" s="23" t="s">
        <v>3</v>
      </c>
    </row>
    <row r="6" spans="1:7" s="5" customFormat="1" ht="27.75" customHeight="1" x14ac:dyDescent="0.3">
      <c r="A6" s="148"/>
      <c r="B6" s="148"/>
      <c r="C6" s="148" t="s">
        <v>113</v>
      </c>
      <c r="D6" s="150" t="s">
        <v>10</v>
      </c>
      <c r="E6" s="152" t="s">
        <v>11</v>
      </c>
      <c r="F6" s="153"/>
      <c r="G6" s="154" t="s">
        <v>3</v>
      </c>
    </row>
    <row r="7" spans="1:7" s="5" customFormat="1" ht="39" customHeight="1" x14ac:dyDescent="0.3">
      <c r="A7" s="149"/>
      <c r="B7" s="149"/>
      <c r="C7" s="149"/>
      <c r="D7" s="151"/>
      <c r="E7" s="63" t="s">
        <v>114</v>
      </c>
      <c r="F7" s="63" t="s">
        <v>142</v>
      </c>
      <c r="G7" s="155"/>
    </row>
    <row r="8" spans="1:7" s="6" customFormat="1" ht="39" customHeight="1" x14ac:dyDescent="0.25">
      <c r="A8" s="7"/>
      <c r="B8" s="64" t="s">
        <v>187</v>
      </c>
      <c r="C8" s="66">
        <f>+C9</f>
        <v>26400</v>
      </c>
      <c r="D8" s="66">
        <f t="shared" ref="D8:F8" si="0">+D9</f>
        <v>0</v>
      </c>
      <c r="E8" s="66">
        <f t="shared" si="0"/>
        <v>0</v>
      </c>
      <c r="F8" s="66">
        <f t="shared" si="0"/>
        <v>0</v>
      </c>
      <c r="G8" s="77"/>
    </row>
    <row r="9" spans="1:7" s="6" customFormat="1" ht="51" customHeight="1" x14ac:dyDescent="0.25">
      <c r="A9" s="7">
        <v>1</v>
      </c>
      <c r="B9" s="21" t="s">
        <v>188</v>
      </c>
      <c r="C9" s="87">
        <v>26400</v>
      </c>
      <c r="D9" s="78"/>
      <c r="E9" s="78"/>
      <c r="F9" s="78"/>
      <c r="G9" s="79" t="s">
        <v>27</v>
      </c>
    </row>
    <row r="10" spans="1:7" s="6" customFormat="1" ht="25.5" customHeight="1" x14ac:dyDescent="0.25">
      <c r="A10" s="80"/>
      <c r="B10" s="65" t="s">
        <v>115</v>
      </c>
      <c r="C10" s="67"/>
      <c r="D10" s="67">
        <f>SUM(D11:D14)</f>
        <v>0</v>
      </c>
      <c r="E10" s="66">
        <f>SUM(E11:E14)</f>
        <v>26400</v>
      </c>
      <c r="F10" s="67">
        <f>SUM(F11:F14)</f>
        <v>0</v>
      </c>
      <c r="G10" s="79"/>
    </row>
    <row r="11" spans="1:7" s="6" customFormat="1" ht="25.5" customHeight="1" x14ac:dyDescent="0.25">
      <c r="A11" s="7">
        <v>1</v>
      </c>
      <c r="B11" s="21" t="s">
        <v>182</v>
      </c>
      <c r="C11" s="78"/>
      <c r="D11" s="78"/>
      <c r="E11" s="87">
        <f>+'DA chuẩn bi ĐT'!E8</f>
        <v>700</v>
      </c>
      <c r="F11" s="78"/>
      <c r="G11" s="79" t="s">
        <v>13</v>
      </c>
    </row>
    <row r="12" spans="1:7" s="6" customFormat="1" ht="35.25" customHeight="1" x14ac:dyDescent="0.25">
      <c r="A12" s="7">
        <v>2</v>
      </c>
      <c r="B12" s="21" t="s">
        <v>149</v>
      </c>
      <c r="C12" s="78"/>
      <c r="D12" s="78"/>
      <c r="E12" s="87">
        <f>+'Bs dm khv đầu tư 2022'!E8</f>
        <v>1778</v>
      </c>
      <c r="F12" s="78"/>
      <c r="G12" s="79" t="s">
        <v>7</v>
      </c>
    </row>
    <row r="13" spans="1:7" s="6" customFormat="1" ht="35.25" customHeight="1" x14ac:dyDescent="0.25">
      <c r="A13" s="7">
        <v>3</v>
      </c>
      <c r="B13" s="21" t="s">
        <v>163</v>
      </c>
      <c r="C13" s="78"/>
      <c r="D13" s="78"/>
      <c r="E13" s="87">
        <f>+'HTDC và NV khác'!D8</f>
        <v>20922</v>
      </c>
      <c r="F13" s="78"/>
      <c r="G13" s="79" t="s">
        <v>19</v>
      </c>
    </row>
    <row r="14" spans="1:7" s="6" customFormat="1" ht="33" customHeight="1" x14ac:dyDescent="0.25">
      <c r="A14" s="7">
        <v>4</v>
      </c>
      <c r="B14" s="21" t="s">
        <v>185</v>
      </c>
      <c r="C14" s="78"/>
      <c r="D14" s="78"/>
      <c r="E14" s="87">
        <f>+'QUY HOẠCH'!D8</f>
        <v>3000</v>
      </c>
      <c r="F14" s="78"/>
      <c r="G14" s="79" t="s">
        <v>26</v>
      </c>
    </row>
    <row r="15" spans="1:7" x14ac:dyDescent="0.3">
      <c r="A15" s="81"/>
    </row>
  </sheetData>
  <mergeCells count="10">
    <mergeCell ref="A1:G1"/>
    <mergeCell ref="A2:G2"/>
    <mergeCell ref="A3:G3"/>
    <mergeCell ref="A4:G4"/>
    <mergeCell ref="A5:A7"/>
    <mergeCell ref="B5:B7"/>
    <mergeCell ref="C6:C7"/>
    <mergeCell ref="D6:D7"/>
    <mergeCell ref="E6:F6"/>
    <mergeCell ref="G6:G7"/>
  </mergeCells>
  <pageMargins left="0.63" right="0.2" top="0.62" bottom="0.5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4"/>
  <sheetViews>
    <sheetView workbookViewId="0">
      <selection activeCell="G9" sqref="G9"/>
    </sheetView>
  </sheetViews>
  <sheetFormatPr defaultRowHeight="18.75" x14ac:dyDescent="0.3"/>
  <cols>
    <col min="1" max="1" width="4.33203125" style="82" customWidth="1"/>
    <col min="2" max="2" width="29" style="82" customWidth="1"/>
    <col min="3" max="3" width="6.5546875" style="81" customWidth="1"/>
    <col min="4" max="5" width="8.5546875" style="82" customWidth="1"/>
    <col min="6" max="6" width="11.88671875" style="82" customWidth="1"/>
    <col min="7" max="7" width="32.88671875" style="83" customWidth="1"/>
    <col min="8" max="256" width="8.88671875" style="82"/>
    <col min="257" max="257" width="4.33203125" style="82" customWidth="1"/>
    <col min="258" max="258" width="46.88671875" style="82" customWidth="1"/>
    <col min="259" max="259" width="12.21875" style="82" customWidth="1"/>
    <col min="260" max="261" width="10.44140625" style="82" customWidth="1"/>
    <col min="262" max="262" width="13.109375" style="82" customWidth="1"/>
    <col min="263" max="263" width="10.5546875" style="82" customWidth="1"/>
    <col min="264" max="512" width="8.88671875" style="82"/>
    <col min="513" max="513" width="4.33203125" style="82" customWidth="1"/>
    <col min="514" max="514" width="46.88671875" style="82" customWidth="1"/>
    <col min="515" max="515" width="12.21875" style="82" customWidth="1"/>
    <col min="516" max="517" width="10.44140625" style="82" customWidth="1"/>
    <col min="518" max="518" width="13.109375" style="82" customWidth="1"/>
    <col min="519" max="519" width="10.5546875" style="82" customWidth="1"/>
    <col min="520" max="768" width="8.88671875" style="82"/>
    <col min="769" max="769" width="4.33203125" style="82" customWidth="1"/>
    <col min="770" max="770" width="46.88671875" style="82" customWidth="1"/>
    <col min="771" max="771" width="12.21875" style="82" customWidth="1"/>
    <col min="772" max="773" width="10.44140625" style="82" customWidth="1"/>
    <col min="774" max="774" width="13.109375" style="82" customWidth="1"/>
    <col min="775" max="775" width="10.5546875" style="82" customWidth="1"/>
    <col min="776" max="1024" width="8.88671875" style="82"/>
    <col min="1025" max="1025" width="4.33203125" style="82" customWidth="1"/>
    <col min="1026" max="1026" width="46.88671875" style="82" customWidth="1"/>
    <col min="1027" max="1027" width="12.21875" style="82" customWidth="1"/>
    <col min="1028" max="1029" width="10.44140625" style="82" customWidth="1"/>
    <col min="1030" max="1030" width="13.109375" style="82" customWidth="1"/>
    <col min="1031" max="1031" width="10.5546875" style="82" customWidth="1"/>
    <col min="1032" max="1280" width="8.88671875" style="82"/>
    <col min="1281" max="1281" width="4.33203125" style="82" customWidth="1"/>
    <col min="1282" max="1282" width="46.88671875" style="82" customWidth="1"/>
    <col min="1283" max="1283" width="12.21875" style="82" customWidth="1"/>
    <col min="1284" max="1285" width="10.44140625" style="82" customWidth="1"/>
    <col min="1286" max="1286" width="13.109375" style="82" customWidth="1"/>
    <col min="1287" max="1287" width="10.5546875" style="82" customWidth="1"/>
    <col min="1288" max="1536" width="8.88671875" style="82"/>
    <col min="1537" max="1537" width="4.33203125" style="82" customWidth="1"/>
    <col min="1538" max="1538" width="46.88671875" style="82" customWidth="1"/>
    <col min="1539" max="1539" width="12.21875" style="82" customWidth="1"/>
    <col min="1540" max="1541" width="10.44140625" style="82" customWidth="1"/>
    <col min="1542" max="1542" width="13.109375" style="82" customWidth="1"/>
    <col min="1543" max="1543" width="10.5546875" style="82" customWidth="1"/>
    <col min="1544" max="1792" width="8.88671875" style="82"/>
    <col min="1793" max="1793" width="4.33203125" style="82" customWidth="1"/>
    <col min="1794" max="1794" width="46.88671875" style="82" customWidth="1"/>
    <col min="1795" max="1795" width="12.21875" style="82" customWidth="1"/>
    <col min="1796" max="1797" width="10.44140625" style="82" customWidth="1"/>
    <col min="1798" max="1798" width="13.109375" style="82" customWidth="1"/>
    <col min="1799" max="1799" width="10.5546875" style="82" customWidth="1"/>
    <col min="1800" max="2048" width="8.88671875" style="82"/>
    <col min="2049" max="2049" width="4.33203125" style="82" customWidth="1"/>
    <col min="2050" max="2050" width="46.88671875" style="82" customWidth="1"/>
    <col min="2051" max="2051" width="12.21875" style="82" customWidth="1"/>
    <col min="2052" max="2053" width="10.44140625" style="82" customWidth="1"/>
    <col min="2054" max="2054" width="13.109375" style="82" customWidth="1"/>
    <col min="2055" max="2055" width="10.5546875" style="82" customWidth="1"/>
    <col min="2056" max="2304" width="8.88671875" style="82"/>
    <col min="2305" max="2305" width="4.33203125" style="82" customWidth="1"/>
    <col min="2306" max="2306" width="46.88671875" style="82" customWidth="1"/>
    <col min="2307" max="2307" width="12.21875" style="82" customWidth="1"/>
    <col min="2308" max="2309" width="10.44140625" style="82" customWidth="1"/>
    <col min="2310" max="2310" width="13.109375" style="82" customWidth="1"/>
    <col min="2311" max="2311" width="10.5546875" style="82" customWidth="1"/>
    <col min="2312" max="2560" width="8.88671875" style="82"/>
    <col min="2561" max="2561" width="4.33203125" style="82" customWidth="1"/>
    <col min="2562" max="2562" width="46.88671875" style="82" customWidth="1"/>
    <col min="2563" max="2563" width="12.21875" style="82" customWidth="1"/>
    <col min="2564" max="2565" width="10.44140625" style="82" customWidth="1"/>
    <col min="2566" max="2566" width="13.109375" style="82" customWidth="1"/>
    <col min="2567" max="2567" width="10.5546875" style="82" customWidth="1"/>
    <col min="2568" max="2816" width="8.88671875" style="82"/>
    <col min="2817" max="2817" width="4.33203125" style="82" customWidth="1"/>
    <col min="2818" max="2818" width="46.88671875" style="82" customWidth="1"/>
    <col min="2819" max="2819" width="12.21875" style="82" customWidth="1"/>
    <col min="2820" max="2821" width="10.44140625" style="82" customWidth="1"/>
    <col min="2822" max="2822" width="13.109375" style="82" customWidth="1"/>
    <col min="2823" max="2823" width="10.5546875" style="82" customWidth="1"/>
    <col min="2824" max="3072" width="8.88671875" style="82"/>
    <col min="3073" max="3073" width="4.33203125" style="82" customWidth="1"/>
    <col min="3074" max="3074" width="46.88671875" style="82" customWidth="1"/>
    <col min="3075" max="3075" width="12.21875" style="82" customWidth="1"/>
    <col min="3076" max="3077" width="10.44140625" style="82" customWidth="1"/>
    <col min="3078" max="3078" width="13.109375" style="82" customWidth="1"/>
    <col min="3079" max="3079" width="10.5546875" style="82" customWidth="1"/>
    <col min="3080" max="3328" width="8.88671875" style="82"/>
    <col min="3329" max="3329" width="4.33203125" style="82" customWidth="1"/>
    <col min="3330" max="3330" width="46.88671875" style="82" customWidth="1"/>
    <col min="3331" max="3331" width="12.21875" style="82" customWidth="1"/>
    <col min="3332" max="3333" width="10.44140625" style="82" customWidth="1"/>
    <col min="3334" max="3334" width="13.109375" style="82" customWidth="1"/>
    <col min="3335" max="3335" width="10.5546875" style="82" customWidth="1"/>
    <col min="3336" max="3584" width="8.88671875" style="82"/>
    <col min="3585" max="3585" width="4.33203125" style="82" customWidth="1"/>
    <col min="3586" max="3586" width="46.88671875" style="82" customWidth="1"/>
    <col min="3587" max="3587" width="12.21875" style="82" customWidth="1"/>
    <col min="3588" max="3589" width="10.44140625" style="82" customWidth="1"/>
    <col min="3590" max="3590" width="13.109375" style="82" customWidth="1"/>
    <col min="3591" max="3591" width="10.5546875" style="82" customWidth="1"/>
    <col min="3592" max="3840" width="8.88671875" style="82"/>
    <col min="3841" max="3841" width="4.33203125" style="82" customWidth="1"/>
    <col min="3842" max="3842" width="46.88671875" style="82" customWidth="1"/>
    <col min="3843" max="3843" width="12.21875" style="82" customWidth="1"/>
    <col min="3844" max="3845" width="10.44140625" style="82" customWidth="1"/>
    <col min="3846" max="3846" width="13.109375" style="82" customWidth="1"/>
    <col min="3847" max="3847" width="10.5546875" style="82" customWidth="1"/>
    <col min="3848" max="4096" width="8.88671875" style="82"/>
    <col min="4097" max="4097" width="4.33203125" style="82" customWidth="1"/>
    <col min="4098" max="4098" width="46.88671875" style="82" customWidth="1"/>
    <col min="4099" max="4099" width="12.21875" style="82" customWidth="1"/>
    <col min="4100" max="4101" width="10.44140625" style="82" customWidth="1"/>
    <col min="4102" max="4102" width="13.109375" style="82" customWidth="1"/>
    <col min="4103" max="4103" width="10.5546875" style="82" customWidth="1"/>
    <col min="4104" max="4352" width="8.88671875" style="82"/>
    <col min="4353" max="4353" width="4.33203125" style="82" customWidth="1"/>
    <col min="4354" max="4354" width="46.88671875" style="82" customWidth="1"/>
    <col min="4355" max="4355" width="12.21875" style="82" customWidth="1"/>
    <col min="4356" max="4357" width="10.44140625" style="82" customWidth="1"/>
    <col min="4358" max="4358" width="13.109375" style="82" customWidth="1"/>
    <col min="4359" max="4359" width="10.5546875" style="82" customWidth="1"/>
    <col min="4360" max="4608" width="8.88671875" style="82"/>
    <col min="4609" max="4609" width="4.33203125" style="82" customWidth="1"/>
    <col min="4610" max="4610" width="46.88671875" style="82" customWidth="1"/>
    <col min="4611" max="4611" width="12.21875" style="82" customWidth="1"/>
    <col min="4612" max="4613" width="10.44140625" style="82" customWidth="1"/>
    <col min="4614" max="4614" width="13.109375" style="82" customWidth="1"/>
    <col min="4615" max="4615" width="10.5546875" style="82" customWidth="1"/>
    <col min="4616" max="4864" width="8.88671875" style="82"/>
    <col min="4865" max="4865" width="4.33203125" style="82" customWidth="1"/>
    <col min="4866" max="4866" width="46.88671875" style="82" customWidth="1"/>
    <col min="4867" max="4867" width="12.21875" style="82" customWidth="1"/>
    <col min="4868" max="4869" width="10.44140625" style="82" customWidth="1"/>
    <col min="4870" max="4870" width="13.109375" style="82" customWidth="1"/>
    <col min="4871" max="4871" width="10.5546875" style="82" customWidth="1"/>
    <col min="4872" max="5120" width="8.88671875" style="82"/>
    <col min="5121" max="5121" width="4.33203125" style="82" customWidth="1"/>
    <col min="5122" max="5122" width="46.88671875" style="82" customWidth="1"/>
    <col min="5123" max="5123" width="12.21875" style="82" customWidth="1"/>
    <col min="5124" max="5125" width="10.44140625" style="82" customWidth="1"/>
    <col min="5126" max="5126" width="13.109375" style="82" customWidth="1"/>
    <col min="5127" max="5127" width="10.5546875" style="82" customWidth="1"/>
    <col min="5128" max="5376" width="8.88671875" style="82"/>
    <col min="5377" max="5377" width="4.33203125" style="82" customWidth="1"/>
    <col min="5378" max="5378" width="46.88671875" style="82" customWidth="1"/>
    <col min="5379" max="5379" width="12.21875" style="82" customWidth="1"/>
    <col min="5380" max="5381" width="10.44140625" style="82" customWidth="1"/>
    <col min="5382" max="5382" width="13.109375" style="82" customWidth="1"/>
    <col min="5383" max="5383" width="10.5546875" style="82" customWidth="1"/>
    <col min="5384" max="5632" width="8.88671875" style="82"/>
    <col min="5633" max="5633" width="4.33203125" style="82" customWidth="1"/>
    <col min="5634" max="5634" width="46.88671875" style="82" customWidth="1"/>
    <col min="5635" max="5635" width="12.21875" style="82" customWidth="1"/>
    <col min="5636" max="5637" width="10.44140625" style="82" customWidth="1"/>
    <col min="5638" max="5638" width="13.109375" style="82" customWidth="1"/>
    <col min="5639" max="5639" width="10.5546875" style="82" customWidth="1"/>
    <col min="5640" max="5888" width="8.88671875" style="82"/>
    <col min="5889" max="5889" width="4.33203125" style="82" customWidth="1"/>
    <col min="5890" max="5890" width="46.88671875" style="82" customWidth="1"/>
    <col min="5891" max="5891" width="12.21875" style="82" customWidth="1"/>
    <col min="5892" max="5893" width="10.44140625" style="82" customWidth="1"/>
    <col min="5894" max="5894" width="13.109375" style="82" customWidth="1"/>
    <col min="5895" max="5895" width="10.5546875" style="82" customWidth="1"/>
    <col min="5896" max="6144" width="8.88671875" style="82"/>
    <col min="6145" max="6145" width="4.33203125" style="82" customWidth="1"/>
    <col min="6146" max="6146" width="46.88671875" style="82" customWidth="1"/>
    <col min="6147" max="6147" width="12.21875" style="82" customWidth="1"/>
    <col min="6148" max="6149" width="10.44140625" style="82" customWidth="1"/>
    <col min="6150" max="6150" width="13.109375" style="82" customWidth="1"/>
    <col min="6151" max="6151" width="10.5546875" style="82" customWidth="1"/>
    <col min="6152" max="6400" width="8.88671875" style="82"/>
    <col min="6401" max="6401" width="4.33203125" style="82" customWidth="1"/>
    <col min="6402" max="6402" width="46.88671875" style="82" customWidth="1"/>
    <col min="6403" max="6403" width="12.21875" style="82" customWidth="1"/>
    <col min="6404" max="6405" width="10.44140625" style="82" customWidth="1"/>
    <col min="6406" max="6406" width="13.109375" style="82" customWidth="1"/>
    <col min="6407" max="6407" width="10.5546875" style="82" customWidth="1"/>
    <col min="6408" max="6656" width="8.88671875" style="82"/>
    <col min="6657" max="6657" width="4.33203125" style="82" customWidth="1"/>
    <col min="6658" max="6658" width="46.88671875" style="82" customWidth="1"/>
    <col min="6659" max="6659" width="12.21875" style="82" customWidth="1"/>
    <col min="6660" max="6661" width="10.44140625" style="82" customWidth="1"/>
    <col min="6662" max="6662" width="13.109375" style="82" customWidth="1"/>
    <col min="6663" max="6663" width="10.5546875" style="82" customWidth="1"/>
    <col min="6664" max="6912" width="8.88671875" style="82"/>
    <col min="6913" max="6913" width="4.33203125" style="82" customWidth="1"/>
    <col min="6914" max="6914" width="46.88671875" style="82" customWidth="1"/>
    <col min="6915" max="6915" width="12.21875" style="82" customWidth="1"/>
    <col min="6916" max="6917" width="10.44140625" style="82" customWidth="1"/>
    <col min="6918" max="6918" width="13.109375" style="82" customWidth="1"/>
    <col min="6919" max="6919" width="10.5546875" style="82" customWidth="1"/>
    <col min="6920" max="7168" width="8.88671875" style="82"/>
    <col min="7169" max="7169" width="4.33203125" style="82" customWidth="1"/>
    <col min="7170" max="7170" width="46.88671875" style="82" customWidth="1"/>
    <col min="7171" max="7171" width="12.21875" style="82" customWidth="1"/>
    <col min="7172" max="7173" width="10.44140625" style="82" customWidth="1"/>
    <col min="7174" max="7174" width="13.109375" style="82" customWidth="1"/>
    <col min="7175" max="7175" width="10.5546875" style="82" customWidth="1"/>
    <col min="7176" max="7424" width="8.88671875" style="82"/>
    <col min="7425" max="7425" width="4.33203125" style="82" customWidth="1"/>
    <col min="7426" max="7426" width="46.88671875" style="82" customWidth="1"/>
    <col min="7427" max="7427" width="12.21875" style="82" customWidth="1"/>
    <col min="7428" max="7429" width="10.44140625" style="82" customWidth="1"/>
    <col min="7430" max="7430" width="13.109375" style="82" customWidth="1"/>
    <col min="7431" max="7431" width="10.5546875" style="82" customWidth="1"/>
    <col min="7432" max="7680" width="8.88671875" style="82"/>
    <col min="7681" max="7681" width="4.33203125" style="82" customWidth="1"/>
    <col min="7682" max="7682" width="46.88671875" style="82" customWidth="1"/>
    <col min="7683" max="7683" width="12.21875" style="82" customWidth="1"/>
    <col min="7684" max="7685" width="10.44140625" style="82" customWidth="1"/>
    <col min="7686" max="7686" width="13.109375" style="82" customWidth="1"/>
    <col min="7687" max="7687" width="10.5546875" style="82" customWidth="1"/>
    <col min="7688" max="7936" width="8.88671875" style="82"/>
    <col min="7937" max="7937" width="4.33203125" style="82" customWidth="1"/>
    <col min="7938" max="7938" width="46.88671875" style="82" customWidth="1"/>
    <col min="7939" max="7939" width="12.21875" style="82" customWidth="1"/>
    <col min="7940" max="7941" width="10.44140625" style="82" customWidth="1"/>
    <col min="7942" max="7942" width="13.109375" style="82" customWidth="1"/>
    <col min="7943" max="7943" width="10.5546875" style="82" customWidth="1"/>
    <col min="7944" max="8192" width="8.88671875" style="82"/>
    <col min="8193" max="8193" width="4.33203125" style="82" customWidth="1"/>
    <col min="8194" max="8194" width="46.88671875" style="82" customWidth="1"/>
    <col min="8195" max="8195" width="12.21875" style="82" customWidth="1"/>
    <col min="8196" max="8197" width="10.44140625" style="82" customWidth="1"/>
    <col min="8198" max="8198" width="13.109375" style="82" customWidth="1"/>
    <col min="8199" max="8199" width="10.5546875" style="82" customWidth="1"/>
    <col min="8200" max="8448" width="8.88671875" style="82"/>
    <col min="8449" max="8449" width="4.33203125" style="82" customWidth="1"/>
    <col min="8450" max="8450" width="46.88671875" style="82" customWidth="1"/>
    <col min="8451" max="8451" width="12.21875" style="82" customWidth="1"/>
    <col min="8452" max="8453" width="10.44140625" style="82" customWidth="1"/>
    <col min="8454" max="8454" width="13.109375" style="82" customWidth="1"/>
    <col min="8455" max="8455" width="10.5546875" style="82" customWidth="1"/>
    <col min="8456" max="8704" width="8.88671875" style="82"/>
    <col min="8705" max="8705" width="4.33203125" style="82" customWidth="1"/>
    <col min="8706" max="8706" width="46.88671875" style="82" customWidth="1"/>
    <col min="8707" max="8707" width="12.21875" style="82" customWidth="1"/>
    <col min="8708" max="8709" width="10.44140625" style="82" customWidth="1"/>
    <col min="8710" max="8710" width="13.109375" style="82" customWidth="1"/>
    <col min="8711" max="8711" width="10.5546875" style="82" customWidth="1"/>
    <col min="8712" max="8960" width="8.88671875" style="82"/>
    <col min="8961" max="8961" width="4.33203125" style="82" customWidth="1"/>
    <col min="8962" max="8962" width="46.88671875" style="82" customWidth="1"/>
    <col min="8963" max="8963" width="12.21875" style="82" customWidth="1"/>
    <col min="8964" max="8965" width="10.44140625" style="82" customWidth="1"/>
    <col min="8966" max="8966" width="13.109375" style="82" customWidth="1"/>
    <col min="8967" max="8967" width="10.5546875" style="82" customWidth="1"/>
    <col min="8968" max="9216" width="8.88671875" style="82"/>
    <col min="9217" max="9217" width="4.33203125" style="82" customWidth="1"/>
    <col min="9218" max="9218" width="46.88671875" style="82" customWidth="1"/>
    <col min="9219" max="9219" width="12.21875" style="82" customWidth="1"/>
    <col min="9220" max="9221" width="10.44140625" style="82" customWidth="1"/>
    <col min="9222" max="9222" width="13.109375" style="82" customWidth="1"/>
    <col min="9223" max="9223" width="10.5546875" style="82" customWidth="1"/>
    <col min="9224" max="9472" width="8.88671875" style="82"/>
    <col min="9473" max="9473" width="4.33203125" style="82" customWidth="1"/>
    <col min="9474" max="9474" width="46.88671875" style="82" customWidth="1"/>
    <col min="9475" max="9475" width="12.21875" style="82" customWidth="1"/>
    <col min="9476" max="9477" width="10.44140625" style="82" customWidth="1"/>
    <col min="9478" max="9478" width="13.109375" style="82" customWidth="1"/>
    <col min="9479" max="9479" width="10.5546875" style="82" customWidth="1"/>
    <col min="9480" max="9728" width="8.88671875" style="82"/>
    <col min="9729" max="9729" width="4.33203125" style="82" customWidth="1"/>
    <col min="9730" max="9730" width="46.88671875" style="82" customWidth="1"/>
    <col min="9731" max="9731" width="12.21875" style="82" customWidth="1"/>
    <col min="9732" max="9733" width="10.44140625" style="82" customWidth="1"/>
    <col min="9734" max="9734" width="13.109375" style="82" customWidth="1"/>
    <col min="9735" max="9735" width="10.5546875" style="82" customWidth="1"/>
    <col min="9736" max="9984" width="8.88671875" style="82"/>
    <col min="9985" max="9985" width="4.33203125" style="82" customWidth="1"/>
    <col min="9986" max="9986" width="46.88671875" style="82" customWidth="1"/>
    <col min="9987" max="9987" width="12.21875" style="82" customWidth="1"/>
    <col min="9988" max="9989" width="10.44140625" style="82" customWidth="1"/>
    <col min="9990" max="9990" width="13.109375" style="82" customWidth="1"/>
    <col min="9991" max="9991" width="10.5546875" style="82" customWidth="1"/>
    <col min="9992" max="10240" width="8.88671875" style="82"/>
    <col min="10241" max="10241" width="4.33203125" style="82" customWidth="1"/>
    <col min="10242" max="10242" width="46.88671875" style="82" customWidth="1"/>
    <col min="10243" max="10243" width="12.21875" style="82" customWidth="1"/>
    <col min="10244" max="10245" width="10.44140625" style="82" customWidth="1"/>
    <col min="10246" max="10246" width="13.109375" style="82" customWidth="1"/>
    <col min="10247" max="10247" width="10.5546875" style="82" customWidth="1"/>
    <col min="10248" max="10496" width="8.88671875" style="82"/>
    <col min="10497" max="10497" width="4.33203125" style="82" customWidth="1"/>
    <col min="10498" max="10498" width="46.88671875" style="82" customWidth="1"/>
    <col min="10499" max="10499" width="12.21875" style="82" customWidth="1"/>
    <col min="10500" max="10501" width="10.44140625" style="82" customWidth="1"/>
    <col min="10502" max="10502" width="13.109375" style="82" customWidth="1"/>
    <col min="10503" max="10503" width="10.5546875" style="82" customWidth="1"/>
    <col min="10504" max="10752" width="8.88671875" style="82"/>
    <col min="10753" max="10753" width="4.33203125" style="82" customWidth="1"/>
    <col min="10754" max="10754" width="46.88671875" style="82" customWidth="1"/>
    <col min="10755" max="10755" width="12.21875" style="82" customWidth="1"/>
    <col min="10756" max="10757" width="10.44140625" style="82" customWidth="1"/>
    <col min="10758" max="10758" width="13.109375" style="82" customWidth="1"/>
    <col min="10759" max="10759" width="10.5546875" style="82" customWidth="1"/>
    <col min="10760" max="11008" width="8.88671875" style="82"/>
    <col min="11009" max="11009" width="4.33203125" style="82" customWidth="1"/>
    <col min="11010" max="11010" width="46.88671875" style="82" customWidth="1"/>
    <col min="11011" max="11011" width="12.21875" style="82" customWidth="1"/>
    <col min="11012" max="11013" width="10.44140625" style="82" customWidth="1"/>
    <col min="11014" max="11014" width="13.109375" style="82" customWidth="1"/>
    <col min="11015" max="11015" width="10.5546875" style="82" customWidth="1"/>
    <col min="11016" max="11264" width="8.88671875" style="82"/>
    <col min="11265" max="11265" width="4.33203125" style="82" customWidth="1"/>
    <col min="11266" max="11266" width="46.88671875" style="82" customWidth="1"/>
    <col min="11267" max="11267" width="12.21875" style="82" customWidth="1"/>
    <col min="11268" max="11269" width="10.44140625" style="82" customWidth="1"/>
    <col min="11270" max="11270" width="13.109375" style="82" customWidth="1"/>
    <col min="11271" max="11271" width="10.5546875" style="82" customWidth="1"/>
    <col min="11272" max="11520" width="8.88671875" style="82"/>
    <col min="11521" max="11521" width="4.33203125" style="82" customWidth="1"/>
    <col min="11522" max="11522" width="46.88671875" style="82" customWidth="1"/>
    <col min="11523" max="11523" width="12.21875" style="82" customWidth="1"/>
    <col min="11524" max="11525" width="10.44140625" style="82" customWidth="1"/>
    <col min="11526" max="11526" width="13.109375" style="82" customWidth="1"/>
    <col min="11527" max="11527" width="10.5546875" style="82" customWidth="1"/>
    <col min="11528" max="11776" width="8.88671875" style="82"/>
    <col min="11777" max="11777" width="4.33203125" style="82" customWidth="1"/>
    <col min="11778" max="11778" width="46.88671875" style="82" customWidth="1"/>
    <col min="11779" max="11779" width="12.21875" style="82" customWidth="1"/>
    <col min="11780" max="11781" width="10.44140625" style="82" customWidth="1"/>
    <col min="11782" max="11782" width="13.109375" style="82" customWidth="1"/>
    <col min="11783" max="11783" width="10.5546875" style="82" customWidth="1"/>
    <col min="11784" max="12032" width="8.88671875" style="82"/>
    <col min="12033" max="12033" width="4.33203125" style="82" customWidth="1"/>
    <col min="12034" max="12034" width="46.88671875" style="82" customWidth="1"/>
    <col min="12035" max="12035" width="12.21875" style="82" customWidth="1"/>
    <col min="12036" max="12037" width="10.44140625" style="82" customWidth="1"/>
    <col min="12038" max="12038" width="13.109375" style="82" customWidth="1"/>
    <col min="12039" max="12039" width="10.5546875" style="82" customWidth="1"/>
    <col min="12040" max="12288" width="8.88671875" style="82"/>
    <col min="12289" max="12289" width="4.33203125" style="82" customWidth="1"/>
    <col min="12290" max="12290" width="46.88671875" style="82" customWidth="1"/>
    <col min="12291" max="12291" width="12.21875" style="82" customWidth="1"/>
    <col min="12292" max="12293" width="10.44140625" style="82" customWidth="1"/>
    <col min="12294" max="12294" width="13.109375" style="82" customWidth="1"/>
    <col min="12295" max="12295" width="10.5546875" style="82" customWidth="1"/>
    <col min="12296" max="12544" width="8.88671875" style="82"/>
    <col min="12545" max="12545" width="4.33203125" style="82" customWidth="1"/>
    <col min="12546" max="12546" width="46.88671875" style="82" customWidth="1"/>
    <col min="12547" max="12547" width="12.21875" style="82" customWidth="1"/>
    <col min="12548" max="12549" width="10.44140625" style="82" customWidth="1"/>
    <col min="12550" max="12550" width="13.109375" style="82" customWidth="1"/>
    <col min="12551" max="12551" width="10.5546875" style="82" customWidth="1"/>
    <col min="12552" max="12800" width="8.88671875" style="82"/>
    <col min="12801" max="12801" width="4.33203125" style="82" customWidth="1"/>
    <col min="12802" max="12802" width="46.88671875" style="82" customWidth="1"/>
    <col min="12803" max="12803" width="12.21875" style="82" customWidth="1"/>
    <col min="12804" max="12805" width="10.44140625" style="82" customWidth="1"/>
    <col min="12806" max="12806" width="13.109375" style="82" customWidth="1"/>
    <col min="12807" max="12807" width="10.5546875" style="82" customWidth="1"/>
    <col min="12808" max="13056" width="8.88671875" style="82"/>
    <col min="13057" max="13057" width="4.33203125" style="82" customWidth="1"/>
    <col min="13058" max="13058" width="46.88671875" style="82" customWidth="1"/>
    <col min="13059" max="13059" width="12.21875" style="82" customWidth="1"/>
    <col min="13060" max="13061" width="10.44140625" style="82" customWidth="1"/>
    <col min="13062" max="13062" width="13.109375" style="82" customWidth="1"/>
    <col min="13063" max="13063" width="10.5546875" style="82" customWidth="1"/>
    <col min="13064" max="13312" width="8.88671875" style="82"/>
    <col min="13313" max="13313" width="4.33203125" style="82" customWidth="1"/>
    <col min="13314" max="13314" width="46.88671875" style="82" customWidth="1"/>
    <col min="13315" max="13315" width="12.21875" style="82" customWidth="1"/>
    <col min="13316" max="13317" width="10.44140625" style="82" customWidth="1"/>
    <col min="13318" max="13318" width="13.109375" style="82" customWidth="1"/>
    <col min="13319" max="13319" width="10.5546875" style="82" customWidth="1"/>
    <col min="13320" max="13568" width="8.88671875" style="82"/>
    <col min="13569" max="13569" width="4.33203125" style="82" customWidth="1"/>
    <col min="13570" max="13570" width="46.88671875" style="82" customWidth="1"/>
    <col min="13571" max="13571" width="12.21875" style="82" customWidth="1"/>
    <col min="13572" max="13573" width="10.44140625" style="82" customWidth="1"/>
    <col min="13574" max="13574" width="13.109375" style="82" customWidth="1"/>
    <col min="13575" max="13575" width="10.5546875" style="82" customWidth="1"/>
    <col min="13576" max="13824" width="8.88671875" style="82"/>
    <col min="13825" max="13825" width="4.33203125" style="82" customWidth="1"/>
    <col min="13826" max="13826" width="46.88671875" style="82" customWidth="1"/>
    <col min="13827" max="13827" width="12.21875" style="82" customWidth="1"/>
    <col min="13828" max="13829" width="10.44140625" style="82" customWidth="1"/>
    <col min="13830" max="13830" width="13.109375" style="82" customWidth="1"/>
    <col min="13831" max="13831" width="10.5546875" style="82" customWidth="1"/>
    <col min="13832" max="14080" width="8.88671875" style="82"/>
    <col min="14081" max="14081" width="4.33203125" style="82" customWidth="1"/>
    <col min="14082" max="14082" width="46.88671875" style="82" customWidth="1"/>
    <col min="14083" max="14083" width="12.21875" style="82" customWidth="1"/>
    <col min="14084" max="14085" width="10.44140625" style="82" customWidth="1"/>
    <col min="14086" max="14086" width="13.109375" style="82" customWidth="1"/>
    <col min="14087" max="14087" width="10.5546875" style="82" customWidth="1"/>
    <col min="14088" max="14336" width="8.88671875" style="82"/>
    <col min="14337" max="14337" width="4.33203125" style="82" customWidth="1"/>
    <col min="14338" max="14338" width="46.88671875" style="82" customWidth="1"/>
    <col min="14339" max="14339" width="12.21875" style="82" customWidth="1"/>
    <col min="14340" max="14341" width="10.44140625" style="82" customWidth="1"/>
    <col min="14342" max="14342" width="13.109375" style="82" customWidth="1"/>
    <col min="14343" max="14343" width="10.5546875" style="82" customWidth="1"/>
    <col min="14344" max="14592" width="8.88671875" style="82"/>
    <col min="14593" max="14593" width="4.33203125" style="82" customWidth="1"/>
    <col min="14594" max="14594" width="46.88671875" style="82" customWidth="1"/>
    <col min="14595" max="14595" width="12.21875" style="82" customWidth="1"/>
    <col min="14596" max="14597" width="10.44140625" style="82" customWidth="1"/>
    <col min="14598" max="14598" width="13.109375" style="82" customWidth="1"/>
    <col min="14599" max="14599" width="10.5546875" style="82" customWidth="1"/>
    <col min="14600" max="14848" width="8.88671875" style="82"/>
    <col min="14849" max="14849" width="4.33203125" style="82" customWidth="1"/>
    <col min="14850" max="14850" width="46.88671875" style="82" customWidth="1"/>
    <col min="14851" max="14851" width="12.21875" style="82" customWidth="1"/>
    <col min="14852" max="14853" width="10.44140625" style="82" customWidth="1"/>
    <col min="14854" max="14854" width="13.109375" style="82" customWidth="1"/>
    <col min="14855" max="14855" width="10.5546875" style="82" customWidth="1"/>
    <col min="14856" max="15104" width="8.88671875" style="82"/>
    <col min="15105" max="15105" width="4.33203125" style="82" customWidth="1"/>
    <col min="15106" max="15106" width="46.88671875" style="82" customWidth="1"/>
    <col min="15107" max="15107" width="12.21875" style="82" customWidth="1"/>
    <col min="15108" max="15109" width="10.44140625" style="82" customWidth="1"/>
    <col min="15110" max="15110" width="13.109375" style="82" customWidth="1"/>
    <col min="15111" max="15111" width="10.5546875" style="82" customWidth="1"/>
    <col min="15112" max="15360" width="8.88671875" style="82"/>
    <col min="15361" max="15361" width="4.33203125" style="82" customWidth="1"/>
    <col min="15362" max="15362" width="46.88671875" style="82" customWidth="1"/>
    <col min="15363" max="15363" width="12.21875" style="82" customWidth="1"/>
    <col min="15364" max="15365" width="10.44140625" style="82" customWidth="1"/>
    <col min="15366" max="15366" width="13.109375" style="82" customWidth="1"/>
    <col min="15367" max="15367" width="10.5546875" style="82" customWidth="1"/>
    <col min="15368" max="15616" width="8.88671875" style="82"/>
    <col min="15617" max="15617" width="4.33203125" style="82" customWidth="1"/>
    <col min="15618" max="15618" width="46.88671875" style="82" customWidth="1"/>
    <col min="15619" max="15619" width="12.21875" style="82" customWidth="1"/>
    <col min="15620" max="15621" width="10.44140625" style="82" customWidth="1"/>
    <col min="15622" max="15622" width="13.109375" style="82" customWidth="1"/>
    <col min="15623" max="15623" width="10.5546875" style="82" customWidth="1"/>
    <col min="15624" max="15872" width="8.88671875" style="82"/>
    <col min="15873" max="15873" width="4.33203125" style="82" customWidth="1"/>
    <col min="15874" max="15874" width="46.88671875" style="82" customWidth="1"/>
    <col min="15875" max="15875" width="12.21875" style="82" customWidth="1"/>
    <col min="15876" max="15877" width="10.44140625" style="82" customWidth="1"/>
    <col min="15878" max="15878" width="13.109375" style="82" customWidth="1"/>
    <col min="15879" max="15879" width="10.5546875" style="82" customWidth="1"/>
    <col min="15880" max="16128" width="8.88671875" style="82"/>
    <col min="16129" max="16129" width="4.33203125" style="82" customWidth="1"/>
    <col min="16130" max="16130" width="46.88671875" style="82" customWidth="1"/>
    <col min="16131" max="16131" width="12.21875" style="82" customWidth="1"/>
    <col min="16132" max="16133" width="10.44140625" style="82" customWidth="1"/>
    <col min="16134" max="16134" width="13.109375" style="82" customWidth="1"/>
    <col min="16135" max="16135" width="10.5546875" style="82" customWidth="1"/>
    <col min="16136" max="16384" width="8.88671875" style="82"/>
  </cols>
  <sheetData>
    <row r="1" spans="1:7" s="1" customFormat="1" ht="16.5" customHeight="1" x14ac:dyDescent="0.3">
      <c r="A1" s="143" t="s">
        <v>13</v>
      </c>
      <c r="B1" s="143"/>
      <c r="C1" s="143"/>
      <c r="D1" s="143"/>
      <c r="E1" s="143"/>
      <c r="F1" s="143"/>
      <c r="G1" s="143"/>
    </row>
    <row r="2" spans="1:7" s="2" customFormat="1" ht="33" customHeight="1" x14ac:dyDescent="0.3">
      <c r="A2" s="144" t="s">
        <v>38</v>
      </c>
      <c r="B2" s="144"/>
      <c r="C2" s="144"/>
      <c r="D2" s="144"/>
      <c r="E2" s="144"/>
      <c r="F2" s="144"/>
      <c r="G2" s="144"/>
    </row>
    <row r="3" spans="1:7" s="2" customFormat="1" ht="21" customHeight="1" x14ac:dyDescent="0.3">
      <c r="A3" s="145" t="s">
        <v>202</v>
      </c>
      <c r="B3" s="145"/>
      <c r="C3" s="145"/>
      <c r="D3" s="145"/>
      <c r="E3" s="145"/>
      <c r="F3" s="145"/>
      <c r="G3" s="145"/>
    </row>
    <row r="4" spans="1:7" s="2" customFormat="1" ht="18.75" customHeight="1" x14ac:dyDescent="0.3">
      <c r="A4" s="146" t="s">
        <v>8</v>
      </c>
      <c r="B4" s="146"/>
      <c r="C4" s="146"/>
      <c r="D4" s="146"/>
      <c r="E4" s="146"/>
      <c r="F4" s="146"/>
      <c r="G4" s="146"/>
    </row>
    <row r="5" spans="1:7" s="76" customFormat="1" ht="0.75" customHeight="1" x14ac:dyDescent="0.3">
      <c r="A5" s="147" t="s">
        <v>1</v>
      </c>
      <c r="B5" s="147" t="s">
        <v>9</v>
      </c>
      <c r="C5" s="70"/>
      <c r="D5" s="28"/>
      <c r="E5" s="28"/>
      <c r="F5" s="28"/>
      <c r="G5" s="23" t="s">
        <v>3</v>
      </c>
    </row>
    <row r="6" spans="1:7" s="5" customFormat="1" ht="27.75" customHeight="1" x14ac:dyDescent="0.3">
      <c r="A6" s="148"/>
      <c r="B6" s="148"/>
      <c r="C6" s="148" t="s">
        <v>12</v>
      </c>
      <c r="D6" s="150" t="s">
        <v>10</v>
      </c>
      <c r="E6" s="152" t="s">
        <v>11</v>
      </c>
      <c r="F6" s="153"/>
      <c r="G6" s="154" t="s">
        <v>3</v>
      </c>
    </row>
    <row r="7" spans="1:7" s="5" customFormat="1" ht="39" customHeight="1" x14ac:dyDescent="0.3">
      <c r="A7" s="149"/>
      <c r="B7" s="149"/>
      <c r="C7" s="149"/>
      <c r="D7" s="151"/>
      <c r="E7" s="26" t="s">
        <v>20</v>
      </c>
      <c r="F7" s="30" t="s">
        <v>37</v>
      </c>
      <c r="G7" s="155"/>
    </row>
    <row r="8" spans="1:7" s="5" customFormat="1" ht="24" customHeight="1" x14ac:dyDescent="0.3">
      <c r="A8" s="72"/>
      <c r="B8" s="72" t="s">
        <v>28</v>
      </c>
      <c r="C8" s="72"/>
      <c r="D8" s="73"/>
      <c r="E8" s="26">
        <f>SUM(E10:E13)</f>
        <v>700</v>
      </c>
      <c r="F8" s="26">
        <f>SUM(F10:F13)</f>
        <v>700</v>
      </c>
      <c r="G8" s="74"/>
    </row>
    <row r="9" spans="1:7" s="6" customFormat="1" ht="30" customHeight="1" x14ac:dyDescent="0.25">
      <c r="A9" s="7"/>
      <c r="B9" s="24" t="s">
        <v>144</v>
      </c>
      <c r="C9" s="17"/>
      <c r="D9" s="18"/>
      <c r="E9" s="20"/>
      <c r="F9" s="20"/>
      <c r="G9" s="77"/>
    </row>
    <row r="10" spans="1:7" s="6" customFormat="1" ht="60.75" customHeight="1" x14ac:dyDescent="0.25">
      <c r="A10" s="7">
        <v>1</v>
      </c>
      <c r="B10" s="21" t="s">
        <v>36</v>
      </c>
      <c r="C10" s="84">
        <v>1</v>
      </c>
      <c r="D10" s="18"/>
      <c r="E10" s="30">
        <f>+F10</f>
        <v>300</v>
      </c>
      <c r="F10" s="30">
        <v>300</v>
      </c>
      <c r="G10" s="79" t="s">
        <v>34</v>
      </c>
    </row>
    <row r="11" spans="1:7" s="6" customFormat="1" ht="27.75" customHeight="1" x14ac:dyDescent="0.25">
      <c r="A11" s="7"/>
      <c r="B11" s="24" t="s">
        <v>145</v>
      </c>
      <c r="C11" s="84"/>
      <c r="D11" s="18"/>
      <c r="E11" s="30"/>
      <c r="F11" s="30"/>
      <c r="G11" s="79"/>
    </row>
    <row r="12" spans="1:7" s="6" customFormat="1" ht="49.5" customHeight="1" x14ac:dyDescent="0.25">
      <c r="A12" s="7">
        <v>1</v>
      </c>
      <c r="B12" s="21" t="s">
        <v>35</v>
      </c>
      <c r="C12" s="84">
        <v>1</v>
      </c>
      <c r="D12" s="18"/>
      <c r="E12" s="30">
        <f>+F12</f>
        <v>200</v>
      </c>
      <c r="F12" s="30">
        <v>200</v>
      </c>
      <c r="G12" s="79" t="s">
        <v>34</v>
      </c>
    </row>
    <row r="13" spans="1:7" s="6" customFormat="1" ht="51.75" customHeight="1" x14ac:dyDescent="0.25">
      <c r="A13" s="7">
        <v>2</v>
      </c>
      <c r="B13" s="21" t="s">
        <v>39</v>
      </c>
      <c r="C13" s="84">
        <v>1</v>
      </c>
      <c r="D13" s="18"/>
      <c r="E13" s="30">
        <f>+F13</f>
        <v>200</v>
      </c>
      <c r="F13" s="30">
        <v>200</v>
      </c>
      <c r="G13" s="79" t="s">
        <v>34</v>
      </c>
    </row>
    <row r="14" spans="1:7" x14ac:dyDescent="0.3">
      <c r="A14" s="81"/>
    </row>
  </sheetData>
  <mergeCells count="10">
    <mergeCell ref="A1:G1"/>
    <mergeCell ref="A2:G2"/>
    <mergeCell ref="A3:G3"/>
    <mergeCell ref="A4:G4"/>
    <mergeCell ref="A5:A7"/>
    <mergeCell ref="B5:B7"/>
    <mergeCell ref="C6:C7"/>
    <mergeCell ref="D6:D7"/>
    <mergeCell ref="E6:F6"/>
    <mergeCell ref="G6:G7"/>
  </mergeCells>
  <pageMargins left="0.63" right="0.2" top="0.62" bottom="0.59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1"/>
  <sheetViews>
    <sheetView workbookViewId="0">
      <selection activeCell="A3" sqref="A3:H3"/>
    </sheetView>
  </sheetViews>
  <sheetFormatPr defaultRowHeight="18.75" x14ac:dyDescent="0.3"/>
  <cols>
    <col min="1" max="1" width="4.33203125" style="82" customWidth="1"/>
    <col min="2" max="2" width="40.77734375" style="82" customWidth="1"/>
    <col min="3" max="3" width="6.5546875" style="81" customWidth="1"/>
    <col min="4" max="5" width="8.5546875" style="82" customWidth="1"/>
    <col min="6" max="6" width="9.77734375" style="82" customWidth="1"/>
    <col min="7" max="7" width="11.88671875" style="82" customWidth="1"/>
    <col min="8" max="8" width="13.88671875" style="83" customWidth="1"/>
    <col min="9" max="257" width="8.88671875" style="82"/>
    <col min="258" max="258" width="4.33203125" style="82" customWidth="1"/>
    <col min="259" max="259" width="46.88671875" style="82" customWidth="1"/>
    <col min="260" max="260" width="12.21875" style="82" customWidth="1"/>
    <col min="261" max="262" width="10.44140625" style="82" customWidth="1"/>
    <col min="263" max="263" width="13.109375" style="82" customWidth="1"/>
    <col min="264" max="264" width="10.5546875" style="82" customWidth="1"/>
    <col min="265" max="513" width="8.88671875" style="82"/>
    <col min="514" max="514" width="4.33203125" style="82" customWidth="1"/>
    <col min="515" max="515" width="46.88671875" style="82" customWidth="1"/>
    <col min="516" max="516" width="12.21875" style="82" customWidth="1"/>
    <col min="517" max="518" width="10.44140625" style="82" customWidth="1"/>
    <col min="519" max="519" width="13.109375" style="82" customWidth="1"/>
    <col min="520" max="520" width="10.5546875" style="82" customWidth="1"/>
    <col min="521" max="769" width="8.88671875" style="82"/>
    <col min="770" max="770" width="4.33203125" style="82" customWidth="1"/>
    <col min="771" max="771" width="46.88671875" style="82" customWidth="1"/>
    <col min="772" max="772" width="12.21875" style="82" customWidth="1"/>
    <col min="773" max="774" width="10.44140625" style="82" customWidth="1"/>
    <col min="775" max="775" width="13.109375" style="82" customWidth="1"/>
    <col min="776" max="776" width="10.5546875" style="82" customWidth="1"/>
    <col min="777" max="1025" width="8.88671875" style="82"/>
    <col min="1026" max="1026" width="4.33203125" style="82" customWidth="1"/>
    <col min="1027" max="1027" width="46.88671875" style="82" customWidth="1"/>
    <col min="1028" max="1028" width="12.21875" style="82" customWidth="1"/>
    <col min="1029" max="1030" width="10.44140625" style="82" customWidth="1"/>
    <col min="1031" max="1031" width="13.109375" style="82" customWidth="1"/>
    <col min="1032" max="1032" width="10.5546875" style="82" customWidth="1"/>
    <col min="1033" max="1281" width="8.88671875" style="82"/>
    <col min="1282" max="1282" width="4.33203125" style="82" customWidth="1"/>
    <col min="1283" max="1283" width="46.88671875" style="82" customWidth="1"/>
    <col min="1284" max="1284" width="12.21875" style="82" customWidth="1"/>
    <col min="1285" max="1286" width="10.44140625" style="82" customWidth="1"/>
    <col min="1287" max="1287" width="13.109375" style="82" customWidth="1"/>
    <col min="1288" max="1288" width="10.5546875" style="82" customWidth="1"/>
    <col min="1289" max="1537" width="8.88671875" style="82"/>
    <col min="1538" max="1538" width="4.33203125" style="82" customWidth="1"/>
    <col min="1539" max="1539" width="46.88671875" style="82" customWidth="1"/>
    <col min="1540" max="1540" width="12.21875" style="82" customWidth="1"/>
    <col min="1541" max="1542" width="10.44140625" style="82" customWidth="1"/>
    <col min="1543" max="1543" width="13.109375" style="82" customWidth="1"/>
    <col min="1544" max="1544" width="10.5546875" style="82" customWidth="1"/>
    <col min="1545" max="1793" width="8.88671875" style="82"/>
    <col min="1794" max="1794" width="4.33203125" style="82" customWidth="1"/>
    <col min="1795" max="1795" width="46.88671875" style="82" customWidth="1"/>
    <col min="1796" max="1796" width="12.21875" style="82" customWidth="1"/>
    <col min="1797" max="1798" width="10.44140625" style="82" customWidth="1"/>
    <col min="1799" max="1799" width="13.109375" style="82" customWidth="1"/>
    <col min="1800" max="1800" width="10.5546875" style="82" customWidth="1"/>
    <col min="1801" max="2049" width="8.88671875" style="82"/>
    <col min="2050" max="2050" width="4.33203125" style="82" customWidth="1"/>
    <col min="2051" max="2051" width="46.88671875" style="82" customWidth="1"/>
    <col min="2052" max="2052" width="12.21875" style="82" customWidth="1"/>
    <col min="2053" max="2054" width="10.44140625" style="82" customWidth="1"/>
    <col min="2055" max="2055" width="13.109375" style="82" customWidth="1"/>
    <col min="2056" max="2056" width="10.5546875" style="82" customWidth="1"/>
    <col min="2057" max="2305" width="8.88671875" style="82"/>
    <col min="2306" max="2306" width="4.33203125" style="82" customWidth="1"/>
    <col min="2307" max="2307" width="46.88671875" style="82" customWidth="1"/>
    <col min="2308" max="2308" width="12.21875" style="82" customWidth="1"/>
    <col min="2309" max="2310" width="10.44140625" style="82" customWidth="1"/>
    <col min="2311" max="2311" width="13.109375" style="82" customWidth="1"/>
    <col min="2312" max="2312" width="10.5546875" style="82" customWidth="1"/>
    <col min="2313" max="2561" width="8.88671875" style="82"/>
    <col min="2562" max="2562" width="4.33203125" style="82" customWidth="1"/>
    <col min="2563" max="2563" width="46.88671875" style="82" customWidth="1"/>
    <col min="2564" max="2564" width="12.21875" style="82" customWidth="1"/>
    <col min="2565" max="2566" width="10.44140625" style="82" customWidth="1"/>
    <col min="2567" max="2567" width="13.109375" style="82" customWidth="1"/>
    <col min="2568" max="2568" width="10.5546875" style="82" customWidth="1"/>
    <col min="2569" max="2817" width="8.88671875" style="82"/>
    <col min="2818" max="2818" width="4.33203125" style="82" customWidth="1"/>
    <col min="2819" max="2819" width="46.88671875" style="82" customWidth="1"/>
    <col min="2820" max="2820" width="12.21875" style="82" customWidth="1"/>
    <col min="2821" max="2822" width="10.44140625" style="82" customWidth="1"/>
    <col min="2823" max="2823" width="13.109375" style="82" customWidth="1"/>
    <col min="2824" max="2824" width="10.5546875" style="82" customWidth="1"/>
    <col min="2825" max="3073" width="8.88671875" style="82"/>
    <col min="3074" max="3074" width="4.33203125" style="82" customWidth="1"/>
    <col min="3075" max="3075" width="46.88671875" style="82" customWidth="1"/>
    <col min="3076" max="3076" width="12.21875" style="82" customWidth="1"/>
    <col min="3077" max="3078" width="10.44140625" style="82" customWidth="1"/>
    <col min="3079" max="3079" width="13.109375" style="82" customWidth="1"/>
    <col min="3080" max="3080" width="10.5546875" style="82" customWidth="1"/>
    <col min="3081" max="3329" width="8.88671875" style="82"/>
    <col min="3330" max="3330" width="4.33203125" style="82" customWidth="1"/>
    <col min="3331" max="3331" width="46.88671875" style="82" customWidth="1"/>
    <col min="3332" max="3332" width="12.21875" style="82" customWidth="1"/>
    <col min="3333" max="3334" width="10.44140625" style="82" customWidth="1"/>
    <col min="3335" max="3335" width="13.109375" style="82" customWidth="1"/>
    <col min="3336" max="3336" width="10.5546875" style="82" customWidth="1"/>
    <col min="3337" max="3585" width="8.88671875" style="82"/>
    <col min="3586" max="3586" width="4.33203125" style="82" customWidth="1"/>
    <col min="3587" max="3587" width="46.88671875" style="82" customWidth="1"/>
    <col min="3588" max="3588" width="12.21875" style="82" customWidth="1"/>
    <col min="3589" max="3590" width="10.44140625" style="82" customWidth="1"/>
    <col min="3591" max="3591" width="13.109375" style="82" customWidth="1"/>
    <col min="3592" max="3592" width="10.5546875" style="82" customWidth="1"/>
    <col min="3593" max="3841" width="8.88671875" style="82"/>
    <col min="3842" max="3842" width="4.33203125" style="82" customWidth="1"/>
    <col min="3843" max="3843" width="46.88671875" style="82" customWidth="1"/>
    <col min="3844" max="3844" width="12.21875" style="82" customWidth="1"/>
    <col min="3845" max="3846" width="10.44140625" style="82" customWidth="1"/>
    <col min="3847" max="3847" width="13.109375" style="82" customWidth="1"/>
    <col min="3848" max="3848" width="10.5546875" style="82" customWidth="1"/>
    <col min="3849" max="4097" width="8.88671875" style="82"/>
    <col min="4098" max="4098" width="4.33203125" style="82" customWidth="1"/>
    <col min="4099" max="4099" width="46.88671875" style="82" customWidth="1"/>
    <col min="4100" max="4100" width="12.21875" style="82" customWidth="1"/>
    <col min="4101" max="4102" width="10.44140625" style="82" customWidth="1"/>
    <col min="4103" max="4103" width="13.109375" style="82" customWidth="1"/>
    <col min="4104" max="4104" width="10.5546875" style="82" customWidth="1"/>
    <col min="4105" max="4353" width="8.88671875" style="82"/>
    <col min="4354" max="4354" width="4.33203125" style="82" customWidth="1"/>
    <col min="4355" max="4355" width="46.88671875" style="82" customWidth="1"/>
    <col min="4356" max="4356" width="12.21875" style="82" customWidth="1"/>
    <col min="4357" max="4358" width="10.44140625" style="82" customWidth="1"/>
    <col min="4359" max="4359" width="13.109375" style="82" customWidth="1"/>
    <col min="4360" max="4360" width="10.5546875" style="82" customWidth="1"/>
    <col min="4361" max="4609" width="8.88671875" style="82"/>
    <col min="4610" max="4610" width="4.33203125" style="82" customWidth="1"/>
    <col min="4611" max="4611" width="46.88671875" style="82" customWidth="1"/>
    <col min="4612" max="4612" width="12.21875" style="82" customWidth="1"/>
    <col min="4613" max="4614" width="10.44140625" style="82" customWidth="1"/>
    <col min="4615" max="4615" width="13.109375" style="82" customWidth="1"/>
    <col min="4616" max="4616" width="10.5546875" style="82" customWidth="1"/>
    <col min="4617" max="4865" width="8.88671875" style="82"/>
    <col min="4866" max="4866" width="4.33203125" style="82" customWidth="1"/>
    <col min="4867" max="4867" width="46.88671875" style="82" customWidth="1"/>
    <col min="4868" max="4868" width="12.21875" style="82" customWidth="1"/>
    <col min="4869" max="4870" width="10.44140625" style="82" customWidth="1"/>
    <col min="4871" max="4871" width="13.109375" style="82" customWidth="1"/>
    <col min="4872" max="4872" width="10.5546875" style="82" customWidth="1"/>
    <col min="4873" max="5121" width="8.88671875" style="82"/>
    <col min="5122" max="5122" width="4.33203125" style="82" customWidth="1"/>
    <col min="5123" max="5123" width="46.88671875" style="82" customWidth="1"/>
    <col min="5124" max="5124" width="12.21875" style="82" customWidth="1"/>
    <col min="5125" max="5126" width="10.44140625" style="82" customWidth="1"/>
    <col min="5127" max="5127" width="13.109375" style="82" customWidth="1"/>
    <col min="5128" max="5128" width="10.5546875" style="82" customWidth="1"/>
    <col min="5129" max="5377" width="8.88671875" style="82"/>
    <col min="5378" max="5378" width="4.33203125" style="82" customWidth="1"/>
    <col min="5379" max="5379" width="46.88671875" style="82" customWidth="1"/>
    <col min="5380" max="5380" width="12.21875" style="82" customWidth="1"/>
    <col min="5381" max="5382" width="10.44140625" style="82" customWidth="1"/>
    <col min="5383" max="5383" width="13.109375" style="82" customWidth="1"/>
    <col min="5384" max="5384" width="10.5546875" style="82" customWidth="1"/>
    <col min="5385" max="5633" width="8.88671875" style="82"/>
    <col min="5634" max="5634" width="4.33203125" style="82" customWidth="1"/>
    <col min="5635" max="5635" width="46.88671875" style="82" customWidth="1"/>
    <col min="5636" max="5636" width="12.21875" style="82" customWidth="1"/>
    <col min="5637" max="5638" width="10.44140625" style="82" customWidth="1"/>
    <col min="5639" max="5639" width="13.109375" style="82" customWidth="1"/>
    <col min="5640" max="5640" width="10.5546875" style="82" customWidth="1"/>
    <col min="5641" max="5889" width="8.88671875" style="82"/>
    <col min="5890" max="5890" width="4.33203125" style="82" customWidth="1"/>
    <col min="5891" max="5891" width="46.88671875" style="82" customWidth="1"/>
    <col min="5892" max="5892" width="12.21875" style="82" customWidth="1"/>
    <col min="5893" max="5894" width="10.44140625" style="82" customWidth="1"/>
    <col min="5895" max="5895" width="13.109375" style="82" customWidth="1"/>
    <col min="5896" max="5896" width="10.5546875" style="82" customWidth="1"/>
    <col min="5897" max="6145" width="8.88671875" style="82"/>
    <col min="6146" max="6146" width="4.33203125" style="82" customWidth="1"/>
    <col min="6147" max="6147" width="46.88671875" style="82" customWidth="1"/>
    <col min="6148" max="6148" width="12.21875" style="82" customWidth="1"/>
    <col min="6149" max="6150" width="10.44140625" style="82" customWidth="1"/>
    <col min="6151" max="6151" width="13.109375" style="82" customWidth="1"/>
    <col min="6152" max="6152" width="10.5546875" style="82" customWidth="1"/>
    <col min="6153" max="6401" width="8.88671875" style="82"/>
    <col min="6402" max="6402" width="4.33203125" style="82" customWidth="1"/>
    <col min="6403" max="6403" width="46.88671875" style="82" customWidth="1"/>
    <col min="6404" max="6404" width="12.21875" style="82" customWidth="1"/>
    <col min="6405" max="6406" width="10.44140625" style="82" customWidth="1"/>
    <col min="6407" max="6407" width="13.109375" style="82" customWidth="1"/>
    <col min="6408" max="6408" width="10.5546875" style="82" customWidth="1"/>
    <col min="6409" max="6657" width="8.88671875" style="82"/>
    <col min="6658" max="6658" width="4.33203125" style="82" customWidth="1"/>
    <col min="6659" max="6659" width="46.88671875" style="82" customWidth="1"/>
    <col min="6660" max="6660" width="12.21875" style="82" customWidth="1"/>
    <col min="6661" max="6662" width="10.44140625" style="82" customWidth="1"/>
    <col min="6663" max="6663" width="13.109375" style="82" customWidth="1"/>
    <col min="6664" max="6664" width="10.5546875" style="82" customWidth="1"/>
    <col min="6665" max="6913" width="8.88671875" style="82"/>
    <col min="6914" max="6914" width="4.33203125" style="82" customWidth="1"/>
    <col min="6915" max="6915" width="46.88671875" style="82" customWidth="1"/>
    <col min="6916" max="6916" width="12.21875" style="82" customWidth="1"/>
    <col min="6917" max="6918" width="10.44140625" style="82" customWidth="1"/>
    <col min="6919" max="6919" width="13.109375" style="82" customWidth="1"/>
    <col min="6920" max="6920" width="10.5546875" style="82" customWidth="1"/>
    <col min="6921" max="7169" width="8.88671875" style="82"/>
    <col min="7170" max="7170" width="4.33203125" style="82" customWidth="1"/>
    <col min="7171" max="7171" width="46.88671875" style="82" customWidth="1"/>
    <col min="7172" max="7172" width="12.21875" style="82" customWidth="1"/>
    <col min="7173" max="7174" width="10.44140625" style="82" customWidth="1"/>
    <col min="7175" max="7175" width="13.109375" style="82" customWidth="1"/>
    <col min="7176" max="7176" width="10.5546875" style="82" customWidth="1"/>
    <col min="7177" max="7425" width="8.88671875" style="82"/>
    <col min="7426" max="7426" width="4.33203125" style="82" customWidth="1"/>
    <col min="7427" max="7427" width="46.88671875" style="82" customWidth="1"/>
    <col min="7428" max="7428" width="12.21875" style="82" customWidth="1"/>
    <col min="7429" max="7430" width="10.44140625" style="82" customWidth="1"/>
    <col min="7431" max="7431" width="13.109375" style="82" customWidth="1"/>
    <col min="7432" max="7432" width="10.5546875" style="82" customWidth="1"/>
    <col min="7433" max="7681" width="8.88671875" style="82"/>
    <col min="7682" max="7682" width="4.33203125" style="82" customWidth="1"/>
    <col min="7683" max="7683" width="46.88671875" style="82" customWidth="1"/>
    <col min="7684" max="7684" width="12.21875" style="82" customWidth="1"/>
    <col min="7685" max="7686" width="10.44140625" style="82" customWidth="1"/>
    <col min="7687" max="7687" width="13.109375" style="82" customWidth="1"/>
    <col min="7688" max="7688" width="10.5546875" style="82" customWidth="1"/>
    <col min="7689" max="7937" width="8.88671875" style="82"/>
    <col min="7938" max="7938" width="4.33203125" style="82" customWidth="1"/>
    <col min="7939" max="7939" width="46.88671875" style="82" customWidth="1"/>
    <col min="7940" max="7940" width="12.21875" style="82" customWidth="1"/>
    <col min="7941" max="7942" width="10.44140625" style="82" customWidth="1"/>
    <col min="7943" max="7943" width="13.109375" style="82" customWidth="1"/>
    <col min="7944" max="7944" width="10.5546875" style="82" customWidth="1"/>
    <col min="7945" max="8193" width="8.88671875" style="82"/>
    <col min="8194" max="8194" width="4.33203125" style="82" customWidth="1"/>
    <col min="8195" max="8195" width="46.88671875" style="82" customWidth="1"/>
    <col min="8196" max="8196" width="12.21875" style="82" customWidth="1"/>
    <col min="8197" max="8198" width="10.44140625" style="82" customWidth="1"/>
    <col min="8199" max="8199" width="13.109375" style="82" customWidth="1"/>
    <col min="8200" max="8200" width="10.5546875" style="82" customWidth="1"/>
    <col min="8201" max="8449" width="8.88671875" style="82"/>
    <col min="8450" max="8450" width="4.33203125" style="82" customWidth="1"/>
    <col min="8451" max="8451" width="46.88671875" style="82" customWidth="1"/>
    <col min="8452" max="8452" width="12.21875" style="82" customWidth="1"/>
    <col min="8453" max="8454" width="10.44140625" style="82" customWidth="1"/>
    <col min="8455" max="8455" width="13.109375" style="82" customWidth="1"/>
    <col min="8456" max="8456" width="10.5546875" style="82" customWidth="1"/>
    <col min="8457" max="8705" width="8.88671875" style="82"/>
    <col min="8706" max="8706" width="4.33203125" style="82" customWidth="1"/>
    <col min="8707" max="8707" width="46.88671875" style="82" customWidth="1"/>
    <col min="8708" max="8708" width="12.21875" style="82" customWidth="1"/>
    <col min="8709" max="8710" width="10.44140625" style="82" customWidth="1"/>
    <col min="8711" max="8711" width="13.109375" style="82" customWidth="1"/>
    <col min="8712" max="8712" width="10.5546875" style="82" customWidth="1"/>
    <col min="8713" max="8961" width="8.88671875" style="82"/>
    <col min="8962" max="8962" width="4.33203125" style="82" customWidth="1"/>
    <col min="8963" max="8963" width="46.88671875" style="82" customWidth="1"/>
    <col min="8964" max="8964" width="12.21875" style="82" customWidth="1"/>
    <col min="8965" max="8966" width="10.44140625" style="82" customWidth="1"/>
    <col min="8967" max="8967" width="13.109375" style="82" customWidth="1"/>
    <col min="8968" max="8968" width="10.5546875" style="82" customWidth="1"/>
    <col min="8969" max="9217" width="8.88671875" style="82"/>
    <col min="9218" max="9218" width="4.33203125" style="82" customWidth="1"/>
    <col min="9219" max="9219" width="46.88671875" style="82" customWidth="1"/>
    <col min="9220" max="9220" width="12.21875" style="82" customWidth="1"/>
    <col min="9221" max="9222" width="10.44140625" style="82" customWidth="1"/>
    <col min="9223" max="9223" width="13.109375" style="82" customWidth="1"/>
    <col min="9224" max="9224" width="10.5546875" style="82" customWidth="1"/>
    <col min="9225" max="9473" width="8.88671875" style="82"/>
    <col min="9474" max="9474" width="4.33203125" style="82" customWidth="1"/>
    <col min="9475" max="9475" width="46.88671875" style="82" customWidth="1"/>
    <col min="9476" max="9476" width="12.21875" style="82" customWidth="1"/>
    <col min="9477" max="9478" width="10.44140625" style="82" customWidth="1"/>
    <col min="9479" max="9479" width="13.109375" style="82" customWidth="1"/>
    <col min="9480" max="9480" width="10.5546875" style="82" customWidth="1"/>
    <col min="9481" max="9729" width="8.88671875" style="82"/>
    <col min="9730" max="9730" width="4.33203125" style="82" customWidth="1"/>
    <col min="9731" max="9731" width="46.88671875" style="82" customWidth="1"/>
    <col min="9732" max="9732" width="12.21875" style="82" customWidth="1"/>
    <col min="9733" max="9734" width="10.44140625" style="82" customWidth="1"/>
    <col min="9735" max="9735" width="13.109375" style="82" customWidth="1"/>
    <col min="9736" max="9736" width="10.5546875" style="82" customWidth="1"/>
    <col min="9737" max="9985" width="8.88671875" style="82"/>
    <col min="9986" max="9986" width="4.33203125" style="82" customWidth="1"/>
    <col min="9987" max="9987" width="46.88671875" style="82" customWidth="1"/>
    <col min="9988" max="9988" width="12.21875" style="82" customWidth="1"/>
    <col min="9989" max="9990" width="10.44140625" style="82" customWidth="1"/>
    <col min="9991" max="9991" width="13.109375" style="82" customWidth="1"/>
    <col min="9992" max="9992" width="10.5546875" style="82" customWidth="1"/>
    <col min="9993" max="10241" width="8.88671875" style="82"/>
    <col min="10242" max="10242" width="4.33203125" style="82" customWidth="1"/>
    <col min="10243" max="10243" width="46.88671875" style="82" customWidth="1"/>
    <col min="10244" max="10244" width="12.21875" style="82" customWidth="1"/>
    <col min="10245" max="10246" width="10.44140625" style="82" customWidth="1"/>
    <col min="10247" max="10247" width="13.109375" style="82" customWidth="1"/>
    <col min="10248" max="10248" width="10.5546875" style="82" customWidth="1"/>
    <col min="10249" max="10497" width="8.88671875" style="82"/>
    <col min="10498" max="10498" width="4.33203125" style="82" customWidth="1"/>
    <col min="10499" max="10499" width="46.88671875" style="82" customWidth="1"/>
    <col min="10500" max="10500" width="12.21875" style="82" customWidth="1"/>
    <col min="10501" max="10502" width="10.44140625" style="82" customWidth="1"/>
    <col min="10503" max="10503" width="13.109375" style="82" customWidth="1"/>
    <col min="10504" max="10504" width="10.5546875" style="82" customWidth="1"/>
    <col min="10505" max="10753" width="8.88671875" style="82"/>
    <col min="10754" max="10754" width="4.33203125" style="82" customWidth="1"/>
    <col min="10755" max="10755" width="46.88671875" style="82" customWidth="1"/>
    <col min="10756" max="10756" width="12.21875" style="82" customWidth="1"/>
    <col min="10757" max="10758" width="10.44140625" style="82" customWidth="1"/>
    <col min="10759" max="10759" width="13.109375" style="82" customWidth="1"/>
    <col min="10760" max="10760" width="10.5546875" style="82" customWidth="1"/>
    <col min="10761" max="11009" width="8.88671875" style="82"/>
    <col min="11010" max="11010" width="4.33203125" style="82" customWidth="1"/>
    <col min="11011" max="11011" width="46.88671875" style="82" customWidth="1"/>
    <col min="11012" max="11012" width="12.21875" style="82" customWidth="1"/>
    <col min="11013" max="11014" width="10.44140625" style="82" customWidth="1"/>
    <col min="11015" max="11015" width="13.109375" style="82" customWidth="1"/>
    <col min="11016" max="11016" width="10.5546875" style="82" customWidth="1"/>
    <col min="11017" max="11265" width="8.88671875" style="82"/>
    <col min="11266" max="11266" width="4.33203125" style="82" customWidth="1"/>
    <col min="11267" max="11267" width="46.88671875" style="82" customWidth="1"/>
    <col min="11268" max="11268" width="12.21875" style="82" customWidth="1"/>
    <col min="11269" max="11270" width="10.44140625" style="82" customWidth="1"/>
    <col min="11271" max="11271" width="13.109375" style="82" customWidth="1"/>
    <col min="11272" max="11272" width="10.5546875" style="82" customWidth="1"/>
    <col min="11273" max="11521" width="8.88671875" style="82"/>
    <col min="11522" max="11522" width="4.33203125" style="82" customWidth="1"/>
    <col min="11523" max="11523" width="46.88671875" style="82" customWidth="1"/>
    <col min="11524" max="11524" width="12.21875" style="82" customWidth="1"/>
    <col min="11525" max="11526" width="10.44140625" style="82" customWidth="1"/>
    <col min="11527" max="11527" width="13.109375" style="82" customWidth="1"/>
    <col min="11528" max="11528" width="10.5546875" style="82" customWidth="1"/>
    <col min="11529" max="11777" width="8.88671875" style="82"/>
    <col min="11778" max="11778" width="4.33203125" style="82" customWidth="1"/>
    <col min="11779" max="11779" width="46.88671875" style="82" customWidth="1"/>
    <col min="11780" max="11780" width="12.21875" style="82" customWidth="1"/>
    <col min="11781" max="11782" width="10.44140625" style="82" customWidth="1"/>
    <col min="11783" max="11783" width="13.109375" style="82" customWidth="1"/>
    <col min="11784" max="11784" width="10.5546875" style="82" customWidth="1"/>
    <col min="11785" max="12033" width="8.88671875" style="82"/>
    <col min="12034" max="12034" width="4.33203125" style="82" customWidth="1"/>
    <col min="12035" max="12035" width="46.88671875" style="82" customWidth="1"/>
    <col min="12036" max="12036" width="12.21875" style="82" customWidth="1"/>
    <col min="12037" max="12038" width="10.44140625" style="82" customWidth="1"/>
    <col min="12039" max="12039" width="13.109375" style="82" customWidth="1"/>
    <col min="12040" max="12040" width="10.5546875" style="82" customWidth="1"/>
    <col min="12041" max="12289" width="8.88671875" style="82"/>
    <col min="12290" max="12290" width="4.33203125" style="82" customWidth="1"/>
    <col min="12291" max="12291" width="46.88671875" style="82" customWidth="1"/>
    <col min="12292" max="12292" width="12.21875" style="82" customWidth="1"/>
    <col min="12293" max="12294" width="10.44140625" style="82" customWidth="1"/>
    <col min="12295" max="12295" width="13.109375" style="82" customWidth="1"/>
    <col min="12296" max="12296" width="10.5546875" style="82" customWidth="1"/>
    <col min="12297" max="12545" width="8.88671875" style="82"/>
    <col min="12546" max="12546" width="4.33203125" style="82" customWidth="1"/>
    <col min="12547" max="12547" width="46.88671875" style="82" customWidth="1"/>
    <col min="12548" max="12548" width="12.21875" style="82" customWidth="1"/>
    <col min="12549" max="12550" width="10.44140625" style="82" customWidth="1"/>
    <col min="12551" max="12551" width="13.109375" style="82" customWidth="1"/>
    <col min="12552" max="12552" width="10.5546875" style="82" customWidth="1"/>
    <col min="12553" max="12801" width="8.88671875" style="82"/>
    <col min="12802" max="12802" width="4.33203125" style="82" customWidth="1"/>
    <col min="12803" max="12803" width="46.88671875" style="82" customWidth="1"/>
    <col min="12804" max="12804" width="12.21875" style="82" customWidth="1"/>
    <col min="12805" max="12806" width="10.44140625" style="82" customWidth="1"/>
    <col min="12807" max="12807" width="13.109375" style="82" customWidth="1"/>
    <col min="12808" max="12808" width="10.5546875" style="82" customWidth="1"/>
    <col min="12809" max="13057" width="8.88671875" style="82"/>
    <col min="13058" max="13058" width="4.33203125" style="82" customWidth="1"/>
    <col min="13059" max="13059" width="46.88671875" style="82" customWidth="1"/>
    <col min="13060" max="13060" width="12.21875" style="82" customWidth="1"/>
    <col min="13061" max="13062" width="10.44140625" style="82" customWidth="1"/>
    <col min="13063" max="13063" width="13.109375" style="82" customWidth="1"/>
    <col min="13064" max="13064" width="10.5546875" style="82" customWidth="1"/>
    <col min="13065" max="13313" width="8.88671875" style="82"/>
    <col min="13314" max="13314" width="4.33203125" style="82" customWidth="1"/>
    <col min="13315" max="13315" width="46.88671875" style="82" customWidth="1"/>
    <col min="13316" max="13316" width="12.21875" style="82" customWidth="1"/>
    <col min="13317" max="13318" width="10.44140625" style="82" customWidth="1"/>
    <col min="13319" max="13319" width="13.109375" style="82" customWidth="1"/>
    <col min="13320" max="13320" width="10.5546875" style="82" customWidth="1"/>
    <col min="13321" max="13569" width="8.88671875" style="82"/>
    <col min="13570" max="13570" width="4.33203125" style="82" customWidth="1"/>
    <col min="13571" max="13571" width="46.88671875" style="82" customWidth="1"/>
    <col min="13572" max="13572" width="12.21875" style="82" customWidth="1"/>
    <col min="13573" max="13574" width="10.44140625" style="82" customWidth="1"/>
    <col min="13575" max="13575" width="13.109375" style="82" customWidth="1"/>
    <col min="13576" max="13576" width="10.5546875" style="82" customWidth="1"/>
    <col min="13577" max="13825" width="8.88671875" style="82"/>
    <col min="13826" max="13826" width="4.33203125" style="82" customWidth="1"/>
    <col min="13827" max="13827" width="46.88671875" style="82" customWidth="1"/>
    <col min="13828" max="13828" width="12.21875" style="82" customWidth="1"/>
    <col min="13829" max="13830" width="10.44140625" style="82" customWidth="1"/>
    <col min="13831" max="13831" width="13.109375" style="82" customWidth="1"/>
    <col min="13832" max="13832" width="10.5546875" style="82" customWidth="1"/>
    <col min="13833" max="14081" width="8.88671875" style="82"/>
    <col min="14082" max="14082" width="4.33203125" style="82" customWidth="1"/>
    <col min="14083" max="14083" width="46.88671875" style="82" customWidth="1"/>
    <col min="14084" max="14084" width="12.21875" style="82" customWidth="1"/>
    <col min="14085" max="14086" width="10.44140625" style="82" customWidth="1"/>
    <col min="14087" max="14087" width="13.109375" style="82" customWidth="1"/>
    <col min="14088" max="14088" width="10.5546875" style="82" customWidth="1"/>
    <col min="14089" max="14337" width="8.88671875" style="82"/>
    <col min="14338" max="14338" width="4.33203125" style="82" customWidth="1"/>
    <col min="14339" max="14339" width="46.88671875" style="82" customWidth="1"/>
    <col min="14340" max="14340" width="12.21875" style="82" customWidth="1"/>
    <col min="14341" max="14342" width="10.44140625" style="82" customWidth="1"/>
    <col min="14343" max="14343" width="13.109375" style="82" customWidth="1"/>
    <col min="14344" max="14344" width="10.5546875" style="82" customWidth="1"/>
    <col min="14345" max="14593" width="8.88671875" style="82"/>
    <col min="14594" max="14594" width="4.33203125" style="82" customWidth="1"/>
    <col min="14595" max="14595" width="46.88671875" style="82" customWidth="1"/>
    <col min="14596" max="14596" width="12.21875" style="82" customWidth="1"/>
    <col min="14597" max="14598" width="10.44140625" style="82" customWidth="1"/>
    <col min="14599" max="14599" width="13.109375" style="82" customWidth="1"/>
    <col min="14600" max="14600" width="10.5546875" style="82" customWidth="1"/>
    <col min="14601" max="14849" width="8.88671875" style="82"/>
    <col min="14850" max="14850" width="4.33203125" style="82" customWidth="1"/>
    <col min="14851" max="14851" width="46.88671875" style="82" customWidth="1"/>
    <col min="14852" max="14852" width="12.21875" style="82" customWidth="1"/>
    <col min="14853" max="14854" width="10.44140625" style="82" customWidth="1"/>
    <col min="14855" max="14855" width="13.109375" style="82" customWidth="1"/>
    <col min="14856" max="14856" width="10.5546875" style="82" customWidth="1"/>
    <col min="14857" max="15105" width="8.88671875" style="82"/>
    <col min="15106" max="15106" width="4.33203125" style="82" customWidth="1"/>
    <col min="15107" max="15107" width="46.88671875" style="82" customWidth="1"/>
    <col min="15108" max="15108" width="12.21875" style="82" customWidth="1"/>
    <col min="15109" max="15110" width="10.44140625" style="82" customWidth="1"/>
    <col min="15111" max="15111" width="13.109375" style="82" customWidth="1"/>
    <col min="15112" max="15112" width="10.5546875" style="82" customWidth="1"/>
    <col min="15113" max="15361" width="8.88671875" style="82"/>
    <col min="15362" max="15362" width="4.33203125" style="82" customWidth="1"/>
    <col min="15363" max="15363" width="46.88671875" style="82" customWidth="1"/>
    <col min="15364" max="15364" width="12.21875" style="82" customWidth="1"/>
    <col min="15365" max="15366" width="10.44140625" style="82" customWidth="1"/>
    <col min="15367" max="15367" width="13.109375" style="82" customWidth="1"/>
    <col min="15368" max="15368" width="10.5546875" style="82" customWidth="1"/>
    <col min="15369" max="15617" width="8.88671875" style="82"/>
    <col min="15618" max="15618" width="4.33203125" style="82" customWidth="1"/>
    <col min="15619" max="15619" width="46.88671875" style="82" customWidth="1"/>
    <col min="15620" max="15620" width="12.21875" style="82" customWidth="1"/>
    <col min="15621" max="15622" width="10.44140625" style="82" customWidth="1"/>
    <col min="15623" max="15623" width="13.109375" style="82" customWidth="1"/>
    <col min="15624" max="15624" width="10.5546875" style="82" customWidth="1"/>
    <col min="15625" max="15873" width="8.88671875" style="82"/>
    <col min="15874" max="15874" width="4.33203125" style="82" customWidth="1"/>
    <col min="15875" max="15875" width="46.88671875" style="82" customWidth="1"/>
    <col min="15876" max="15876" width="12.21875" style="82" customWidth="1"/>
    <col min="15877" max="15878" width="10.44140625" style="82" customWidth="1"/>
    <col min="15879" max="15879" width="13.109375" style="82" customWidth="1"/>
    <col min="15880" max="15880" width="10.5546875" style="82" customWidth="1"/>
    <col min="15881" max="16129" width="8.88671875" style="82"/>
    <col min="16130" max="16130" width="4.33203125" style="82" customWidth="1"/>
    <col min="16131" max="16131" width="46.88671875" style="82" customWidth="1"/>
    <col min="16132" max="16132" width="12.21875" style="82" customWidth="1"/>
    <col min="16133" max="16134" width="10.44140625" style="82" customWidth="1"/>
    <col min="16135" max="16135" width="13.109375" style="82" customWidth="1"/>
    <col min="16136" max="16136" width="10.5546875" style="82" customWidth="1"/>
    <col min="16137" max="16384" width="8.88671875" style="82"/>
  </cols>
  <sheetData>
    <row r="1" spans="1:9" s="1" customFormat="1" ht="16.5" customHeight="1" x14ac:dyDescent="0.3">
      <c r="A1" s="143" t="s">
        <v>7</v>
      </c>
      <c r="B1" s="143"/>
      <c r="C1" s="143"/>
      <c r="D1" s="143"/>
      <c r="E1" s="143"/>
      <c r="F1" s="143"/>
      <c r="G1" s="143"/>
      <c r="H1" s="143"/>
    </row>
    <row r="2" spans="1:9" s="2" customFormat="1" ht="33" customHeight="1" x14ac:dyDescent="0.3">
      <c r="A2" s="144" t="s">
        <v>183</v>
      </c>
      <c r="B2" s="144"/>
      <c r="C2" s="144"/>
      <c r="D2" s="144"/>
      <c r="E2" s="144"/>
      <c r="F2" s="144"/>
      <c r="G2" s="144"/>
      <c r="H2" s="144"/>
    </row>
    <row r="3" spans="1:9" s="2" customFormat="1" ht="21" customHeight="1" x14ac:dyDescent="0.3">
      <c r="A3" s="145" t="str">
        <f>+'DA chuẩn bi ĐT'!A3:G3</f>
        <v>( Kèm theo Nghị quyết số  14 /NQ-HĐND ngày  29  tháng 9  năm 2022)</v>
      </c>
      <c r="B3" s="145"/>
      <c r="C3" s="145"/>
      <c r="D3" s="145"/>
      <c r="E3" s="145"/>
      <c r="F3" s="145"/>
      <c r="G3" s="145"/>
      <c r="H3" s="145"/>
    </row>
    <row r="4" spans="1:9" s="2" customFormat="1" ht="18.75" customHeight="1" x14ac:dyDescent="0.3">
      <c r="A4" s="146" t="s">
        <v>8</v>
      </c>
      <c r="B4" s="146"/>
      <c r="C4" s="146"/>
      <c r="D4" s="146"/>
      <c r="E4" s="146"/>
      <c r="F4" s="146"/>
      <c r="G4" s="146"/>
      <c r="H4" s="146"/>
    </row>
    <row r="5" spans="1:9" s="76" customFormat="1" ht="0.75" customHeight="1" x14ac:dyDescent="0.3">
      <c r="A5" s="147" t="s">
        <v>1</v>
      </c>
      <c r="B5" s="147" t="s">
        <v>9</v>
      </c>
      <c r="C5" s="70"/>
      <c r="D5" s="28"/>
      <c r="E5" s="28"/>
      <c r="F5" s="28"/>
      <c r="G5" s="28"/>
      <c r="H5" s="23" t="s">
        <v>3</v>
      </c>
    </row>
    <row r="6" spans="1:9" s="5" customFormat="1" ht="27.75" customHeight="1" x14ac:dyDescent="0.3">
      <c r="A6" s="148"/>
      <c r="B6" s="148"/>
      <c r="C6" s="148" t="s">
        <v>12</v>
      </c>
      <c r="D6" s="150" t="s">
        <v>10</v>
      </c>
      <c r="E6" s="152" t="s">
        <v>11</v>
      </c>
      <c r="F6" s="144"/>
      <c r="G6" s="153"/>
      <c r="H6" s="154" t="s">
        <v>3</v>
      </c>
    </row>
    <row r="7" spans="1:9" s="5" customFormat="1" ht="51.75" customHeight="1" x14ac:dyDescent="0.3">
      <c r="A7" s="149"/>
      <c r="B7" s="149"/>
      <c r="C7" s="149"/>
      <c r="D7" s="151"/>
      <c r="E7" s="26" t="s">
        <v>20</v>
      </c>
      <c r="F7" s="30" t="s">
        <v>41</v>
      </c>
      <c r="G7" s="30" t="s">
        <v>40</v>
      </c>
      <c r="H7" s="155"/>
    </row>
    <row r="8" spans="1:9" s="69" customFormat="1" ht="30.75" customHeight="1" x14ac:dyDescent="0.3">
      <c r="A8" s="25"/>
      <c r="B8" s="25" t="s">
        <v>18</v>
      </c>
      <c r="C8" s="74">
        <f>SUM(C9:C10)</f>
        <v>2</v>
      </c>
      <c r="D8" s="67">
        <f>SUM(D9:D10)</f>
        <v>6540</v>
      </c>
      <c r="E8" s="67">
        <f>SUM(E9:E10)</f>
        <v>1778</v>
      </c>
      <c r="F8" s="67"/>
      <c r="G8" s="67">
        <f>SUM(G9:G10)</f>
        <v>1778</v>
      </c>
      <c r="H8" s="74">
        <f>SUM(H9:H10)</f>
        <v>0</v>
      </c>
    </row>
    <row r="9" spans="1:9" s="6" customFormat="1" ht="45.75" customHeight="1" x14ac:dyDescent="0.25">
      <c r="A9" s="63">
        <v>1</v>
      </c>
      <c r="B9" s="8" t="s">
        <v>198</v>
      </c>
      <c r="C9" s="74">
        <v>1</v>
      </c>
      <c r="D9" s="85">
        <v>6000</v>
      </c>
      <c r="E9" s="86">
        <f>+F9+G9</f>
        <v>1278</v>
      </c>
      <c r="F9" s="86"/>
      <c r="G9" s="86">
        <v>1278</v>
      </c>
      <c r="H9" s="77"/>
      <c r="I9" s="68"/>
    </row>
    <row r="10" spans="1:9" s="6" customFormat="1" ht="41.25" customHeight="1" x14ac:dyDescent="0.25">
      <c r="A10" s="63">
        <v>2</v>
      </c>
      <c r="B10" s="8" t="s">
        <v>199</v>
      </c>
      <c r="C10" s="74">
        <v>1</v>
      </c>
      <c r="D10" s="78">
        <v>540</v>
      </c>
      <c r="E10" s="86">
        <f>+F10+G10</f>
        <v>500</v>
      </c>
      <c r="F10" s="86"/>
      <c r="G10" s="86">
        <v>500</v>
      </c>
      <c r="H10" s="77"/>
    </row>
    <row r="11" spans="1:9" x14ac:dyDescent="0.3">
      <c r="A11" s="81"/>
    </row>
  </sheetData>
  <mergeCells count="10">
    <mergeCell ref="D6:D7"/>
    <mergeCell ref="H6:H7"/>
    <mergeCell ref="E6:G6"/>
    <mergeCell ref="A1:H1"/>
    <mergeCell ref="A2:H2"/>
    <mergeCell ref="A3:H3"/>
    <mergeCell ref="A4:H4"/>
    <mergeCell ref="A5:A7"/>
    <mergeCell ref="B5:B7"/>
    <mergeCell ref="C6:C7"/>
  </mergeCells>
  <pageMargins left="0.63" right="0.2" top="0.62" bottom="0.59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2"/>
  <sheetViews>
    <sheetView workbookViewId="0">
      <selection activeCell="AE12" sqref="AE12"/>
    </sheetView>
  </sheetViews>
  <sheetFormatPr defaultRowHeight="18.75" x14ac:dyDescent="0.3"/>
  <cols>
    <col min="1" max="1" width="4.109375" style="36" customWidth="1"/>
    <col min="2" max="2" width="20" style="37" customWidth="1"/>
    <col min="3" max="3" width="7.109375" style="38" customWidth="1"/>
    <col min="4" max="4" width="4.21875" style="39" customWidth="1"/>
    <col min="5" max="5" width="12.109375" style="40" hidden="1" customWidth="1"/>
    <col min="6" max="6" width="10.21875" style="40" hidden="1" customWidth="1"/>
    <col min="7" max="7" width="9.21875" style="40" hidden="1" customWidth="1"/>
    <col min="8" max="8" width="18.109375" style="40" hidden="1" customWidth="1"/>
    <col min="9" max="9" width="37.88671875" style="40" hidden="1" customWidth="1"/>
    <col min="10" max="10" width="42.77734375" style="40" hidden="1" customWidth="1"/>
    <col min="11" max="12" width="10.109375" style="40" hidden="1" customWidth="1"/>
    <col min="13" max="16" width="9.6640625" style="40" hidden="1" customWidth="1"/>
    <col min="17" max="17" width="7" style="40" customWidth="1"/>
    <col min="18" max="18" width="8.5546875" style="40" customWidth="1"/>
    <col min="19" max="19" width="9.109375" style="40" customWidth="1"/>
    <col min="20" max="20" width="5.5546875" style="40" customWidth="1"/>
    <col min="21" max="21" width="5.6640625" style="40" customWidth="1"/>
    <col min="22" max="22" width="6.109375" style="40" customWidth="1"/>
    <col min="23" max="23" width="6.77734375" style="40" customWidth="1"/>
    <col min="24" max="24" width="6.109375" style="40" customWidth="1"/>
    <col min="25" max="25" width="6.5546875" style="40" customWidth="1"/>
    <col min="26" max="26" width="10.21875" style="40" customWidth="1"/>
    <col min="27" max="16384" width="8.88671875" style="42"/>
  </cols>
  <sheetData>
    <row r="1" spans="1:28" x14ac:dyDescent="0.3">
      <c r="Z1" s="41" t="s">
        <v>180</v>
      </c>
    </row>
    <row r="2" spans="1:28" s="40" customFormat="1" ht="24" customHeight="1" x14ac:dyDescent="0.25">
      <c r="A2" s="157" t="s">
        <v>175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8" s="40" customFormat="1" ht="18.75" customHeight="1" x14ac:dyDescent="0.25">
      <c r="A3" s="158" t="str">
        <f>+'DA chuẩn bi ĐT'!A3:G3</f>
        <v>( Kèm theo Nghị quyết số  14 /NQ-HĐND ngày  29  tháng 9  năm 2022)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spans="1:28" s="40" customFormat="1" ht="17.25" customHeight="1" x14ac:dyDescent="0.25">
      <c r="A4" s="159"/>
      <c r="B4" s="159"/>
      <c r="C4" s="43"/>
      <c r="D4" s="44"/>
      <c r="E4" s="45"/>
      <c r="F4" s="45"/>
      <c r="G4" s="45"/>
      <c r="H4" s="45"/>
      <c r="I4" s="45"/>
      <c r="J4" s="45"/>
      <c r="K4" s="45"/>
      <c r="L4" s="45"/>
      <c r="M4" s="160" t="s">
        <v>8</v>
      </c>
      <c r="N4" s="160"/>
      <c r="O4" s="160"/>
      <c r="P4" s="46"/>
      <c r="Q4" s="46"/>
      <c r="R4" s="46"/>
      <c r="S4" s="46"/>
      <c r="T4" s="46"/>
      <c r="U4" s="46"/>
      <c r="V4" s="46"/>
      <c r="W4" s="46"/>
      <c r="X4" s="156" t="s">
        <v>162</v>
      </c>
      <c r="Y4" s="156"/>
      <c r="Z4" s="156"/>
    </row>
    <row r="5" spans="1:28" s="40" customFormat="1" ht="33.75" customHeight="1" x14ac:dyDescent="0.25">
      <c r="A5" s="161" t="s">
        <v>1</v>
      </c>
      <c r="B5" s="161" t="s">
        <v>9</v>
      </c>
      <c r="C5" s="164" t="s">
        <v>42</v>
      </c>
      <c r="D5" s="164" t="s">
        <v>12</v>
      </c>
      <c r="E5" s="164" t="s">
        <v>43</v>
      </c>
      <c r="F5" s="164" t="s">
        <v>44</v>
      </c>
      <c r="G5" s="164" t="s">
        <v>45</v>
      </c>
      <c r="H5" s="164" t="s">
        <v>46</v>
      </c>
      <c r="I5" s="164"/>
      <c r="J5" s="164"/>
      <c r="K5" s="164"/>
      <c r="L5" s="164"/>
      <c r="M5" s="164"/>
      <c r="N5" s="164"/>
      <c r="O5" s="164"/>
      <c r="P5" s="164" t="s">
        <v>47</v>
      </c>
      <c r="Q5" s="164" t="s">
        <v>173</v>
      </c>
      <c r="R5" s="164" t="s">
        <v>10</v>
      </c>
      <c r="S5" s="164" t="s">
        <v>178</v>
      </c>
      <c r="T5" s="168" t="s">
        <v>55</v>
      </c>
      <c r="U5" s="169"/>
      <c r="V5" s="164" t="s">
        <v>174</v>
      </c>
      <c r="W5" s="164" t="s">
        <v>143</v>
      </c>
      <c r="X5" s="168" t="s">
        <v>55</v>
      </c>
      <c r="Y5" s="169"/>
      <c r="Z5" s="164" t="s">
        <v>51</v>
      </c>
    </row>
    <row r="6" spans="1:28" s="40" customFormat="1" ht="22.5" customHeight="1" x14ac:dyDescent="0.25">
      <c r="A6" s="162"/>
      <c r="B6" s="162"/>
      <c r="C6" s="165"/>
      <c r="D6" s="165"/>
      <c r="E6" s="165"/>
      <c r="F6" s="165"/>
      <c r="G6" s="165"/>
      <c r="H6" s="165" t="s">
        <v>52</v>
      </c>
      <c r="I6" s="165" t="s">
        <v>53</v>
      </c>
      <c r="J6" s="165" t="s">
        <v>54</v>
      </c>
      <c r="K6" s="165" t="s">
        <v>55</v>
      </c>
      <c r="L6" s="165"/>
      <c r="M6" s="165"/>
      <c r="N6" s="165"/>
      <c r="O6" s="165"/>
      <c r="P6" s="165"/>
      <c r="Q6" s="165"/>
      <c r="R6" s="165"/>
      <c r="S6" s="165"/>
      <c r="T6" s="164" t="s">
        <v>176</v>
      </c>
      <c r="U6" s="164" t="s">
        <v>177</v>
      </c>
      <c r="V6" s="165"/>
      <c r="W6" s="165"/>
      <c r="X6" s="164" t="s">
        <v>176</v>
      </c>
      <c r="Y6" s="164" t="s">
        <v>177</v>
      </c>
      <c r="Z6" s="165"/>
    </row>
    <row r="7" spans="1:28" s="40" customFormat="1" ht="45.75" customHeight="1" x14ac:dyDescent="0.25">
      <c r="A7" s="163"/>
      <c r="B7" s="163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1:28" s="40" customFormat="1" ht="21.75" customHeight="1" x14ac:dyDescent="0.25">
      <c r="A8" s="48"/>
      <c r="B8" s="48" t="s">
        <v>28</v>
      </c>
      <c r="C8" s="49"/>
      <c r="D8" s="50">
        <f>+D9+D11</f>
        <v>2</v>
      </c>
      <c r="E8" s="50">
        <f t="shared" ref="E8:R8" si="0">+E9+E11</f>
        <v>100000</v>
      </c>
      <c r="F8" s="50">
        <f t="shared" si="0"/>
        <v>400</v>
      </c>
      <c r="G8" s="50">
        <f t="shared" si="0"/>
        <v>600</v>
      </c>
      <c r="H8" s="50">
        <f t="shared" si="0"/>
        <v>0</v>
      </c>
      <c r="I8" s="50">
        <f t="shared" si="0"/>
        <v>0</v>
      </c>
      <c r="J8" s="50">
        <f t="shared" si="0"/>
        <v>0</v>
      </c>
      <c r="K8" s="50">
        <f t="shared" si="0"/>
        <v>0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90000</v>
      </c>
      <c r="Q8" s="50">
        <f t="shared" si="0"/>
        <v>0</v>
      </c>
      <c r="R8" s="50">
        <f t="shared" si="0"/>
        <v>30000</v>
      </c>
      <c r="S8" s="50">
        <f t="shared" ref="S8" si="1">+S9+S11</f>
        <v>8000</v>
      </c>
      <c r="T8" s="50">
        <f t="shared" ref="T8" si="2">+T9+T11</f>
        <v>5000</v>
      </c>
      <c r="U8" s="50">
        <f t="shared" ref="U8" si="3">+U9+U11</f>
        <v>3000</v>
      </c>
      <c r="V8" s="50">
        <f t="shared" ref="V8" si="4">+V9+V11</f>
        <v>0</v>
      </c>
      <c r="W8" s="50">
        <f t="shared" ref="W8" si="5">+W9+W11</f>
        <v>8000</v>
      </c>
      <c r="X8" s="50">
        <f t="shared" ref="X8" si="6">+X9+X11</f>
        <v>5000</v>
      </c>
      <c r="Y8" s="50">
        <f t="shared" ref="Y8" si="7">+Y9+Y11</f>
        <v>3000</v>
      </c>
      <c r="Z8" s="50"/>
    </row>
    <row r="9" spans="1:28" s="52" customFormat="1" ht="31.5" customHeight="1" x14ac:dyDescent="0.25">
      <c r="A9" s="88"/>
      <c r="B9" s="88" t="s">
        <v>62</v>
      </c>
      <c r="C9" s="89"/>
      <c r="D9" s="50">
        <f t="shared" ref="D9:P9" si="8">SUM(D10:D10)</f>
        <v>1</v>
      </c>
      <c r="E9" s="51">
        <f t="shared" si="8"/>
        <v>50000</v>
      </c>
      <c r="F9" s="51">
        <f t="shared" si="8"/>
        <v>200</v>
      </c>
      <c r="G9" s="51">
        <f t="shared" si="8"/>
        <v>300</v>
      </c>
      <c r="H9" s="51">
        <f t="shared" si="8"/>
        <v>0</v>
      </c>
      <c r="I9" s="51">
        <f t="shared" si="8"/>
        <v>0</v>
      </c>
      <c r="J9" s="51">
        <f t="shared" si="8"/>
        <v>0</v>
      </c>
      <c r="K9" s="51">
        <f t="shared" si="8"/>
        <v>0</v>
      </c>
      <c r="L9" s="51">
        <f t="shared" si="8"/>
        <v>0</v>
      </c>
      <c r="M9" s="51">
        <f t="shared" si="8"/>
        <v>0</v>
      </c>
      <c r="N9" s="51">
        <f t="shared" si="8"/>
        <v>0</v>
      </c>
      <c r="O9" s="51">
        <f t="shared" si="8"/>
        <v>0</v>
      </c>
      <c r="P9" s="51">
        <f t="shared" si="8"/>
        <v>45000</v>
      </c>
      <c r="Q9" s="51"/>
      <c r="R9" s="51">
        <f>SUM(R10:R10)</f>
        <v>15000</v>
      </c>
      <c r="S9" s="51">
        <f t="shared" ref="S9:W9" si="9">SUM(S10:S10)</f>
        <v>8000</v>
      </c>
      <c r="T9" s="51">
        <f t="shared" si="9"/>
        <v>5000</v>
      </c>
      <c r="U9" s="51">
        <f t="shared" si="9"/>
        <v>3000</v>
      </c>
      <c r="V9" s="51">
        <f t="shared" si="9"/>
        <v>-8000</v>
      </c>
      <c r="W9" s="51">
        <f t="shared" si="9"/>
        <v>0</v>
      </c>
      <c r="X9" s="51"/>
      <c r="Y9" s="51"/>
      <c r="Z9" s="51">
        <f>SUM(Z10:Z10)</f>
        <v>0</v>
      </c>
    </row>
    <row r="10" spans="1:28" s="40" customFormat="1" ht="49.5" customHeight="1" x14ac:dyDescent="0.25">
      <c r="A10" s="90">
        <v>1</v>
      </c>
      <c r="B10" s="53" t="s">
        <v>200</v>
      </c>
      <c r="C10" s="54" t="s">
        <v>58</v>
      </c>
      <c r="D10" s="58">
        <v>1</v>
      </c>
      <c r="E10" s="55">
        <v>50000</v>
      </c>
      <c r="F10" s="55">
        <f>E10*0.4/100</f>
        <v>200</v>
      </c>
      <c r="G10" s="55">
        <v>300</v>
      </c>
      <c r="H10" s="55"/>
      <c r="I10" s="55"/>
      <c r="J10" s="55"/>
      <c r="K10" s="55"/>
      <c r="L10" s="55"/>
      <c r="M10" s="55"/>
      <c r="N10" s="55"/>
      <c r="O10" s="55"/>
      <c r="P10" s="55">
        <f>E10/10000*9000</f>
        <v>45000</v>
      </c>
      <c r="Q10" s="55"/>
      <c r="R10" s="55">
        <v>15000</v>
      </c>
      <c r="S10" s="55">
        <f>+T10+U10</f>
        <v>8000</v>
      </c>
      <c r="T10" s="55">
        <v>5000</v>
      </c>
      <c r="U10" s="55">
        <v>3000</v>
      </c>
      <c r="V10" s="55">
        <v>-8000</v>
      </c>
      <c r="W10" s="55">
        <f>+U10+V10+T10</f>
        <v>0</v>
      </c>
      <c r="X10" s="55"/>
      <c r="Y10" s="55"/>
      <c r="Z10" s="91"/>
      <c r="AB10" s="167"/>
    </row>
    <row r="11" spans="1:28" s="57" customFormat="1" ht="33.75" customHeight="1" x14ac:dyDescent="0.25">
      <c r="A11" s="88"/>
      <c r="B11" s="51" t="s">
        <v>179</v>
      </c>
      <c r="C11" s="92"/>
      <c r="D11" s="50">
        <f>+D12</f>
        <v>1</v>
      </c>
      <c r="E11" s="51">
        <f t="shared" ref="E11:V11" si="10">+E12</f>
        <v>50000</v>
      </c>
      <c r="F11" s="51">
        <f t="shared" si="10"/>
        <v>200</v>
      </c>
      <c r="G11" s="51">
        <f t="shared" si="10"/>
        <v>300</v>
      </c>
      <c r="H11" s="51">
        <f t="shared" si="10"/>
        <v>0</v>
      </c>
      <c r="I11" s="51">
        <f t="shared" si="10"/>
        <v>0</v>
      </c>
      <c r="J11" s="51">
        <f t="shared" si="10"/>
        <v>0</v>
      </c>
      <c r="K11" s="51">
        <f t="shared" si="10"/>
        <v>0</v>
      </c>
      <c r="L11" s="51">
        <f t="shared" si="10"/>
        <v>0</v>
      </c>
      <c r="M11" s="51">
        <f t="shared" si="10"/>
        <v>0</v>
      </c>
      <c r="N11" s="51">
        <f t="shared" si="10"/>
        <v>0</v>
      </c>
      <c r="O11" s="51">
        <f t="shared" si="10"/>
        <v>0</v>
      </c>
      <c r="P11" s="51">
        <f t="shared" si="10"/>
        <v>45000</v>
      </c>
      <c r="Q11" s="51">
        <f t="shared" si="10"/>
        <v>0</v>
      </c>
      <c r="R11" s="51">
        <f t="shared" si="10"/>
        <v>15000</v>
      </c>
      <c r="S11" s="51"/>
      <c r="T11" s="51"/>
      <c r="U11" s="51">
        <f t="shared" si="10"/>
        <v>0</v>
      </c>
      <c r="V11" s="51">
        <f t="shared" si="10"/>
        <v>8000</v>
      </c>
      <c r="W11" s="51">
        <f t="shared" ref="W11" si="11">+W12</f>
        <v>8000</v>
      </c>
      <c r="X11" s="51">
        <f t="shared" ref="X11" si="12">+X12</f>
        <v>5000</v>
      </c>
      <c r="Y11" s="51">
        <f t="shared" ref="Y11" si="13">+Y12</f>
        <v>3000</v>
      </c>
      <c r="Z11" s="93"/>
      <c r="AB11" s="167"/>
    </row>
    <row r="12" spans="1:28" s="40" customFormat="1" ht="56.25" customHeight="1" x14ac:dyDescent="0.25">
      <c r="A12" s="90">
        <v>1</v>
      </c>
      <c r="B12" s="53" t="s">
        <v>200</v>
      </c>
      <c r="C12" s="54" t="s">
        <v>58</v>
      </c>
      <c r="D12" s="58">
        <v>1</v>
      </c>
      <c r="E12" s="55">
        <v>50000</v>
      </c>
      <c r="F12" s="55">
        <f>E12*0.4/100</f>
        <v>200</v>
      </c>
      <c r="G12" s="55">
        <v>300</v>
      </c>
      <c r="H12" s="55"/>
      <c r="I12" s="55"/>
      <c r="J12" s="55"/>
      <c r="K12" s="55"/>
      <c r="L12" s="55"/>
      <c r="M12" s="55"/>
      <c r="N12" s="55"/>
      <c r="O12" s="55"/>
      <c r="P12" s="55">
        <f>E12/10000*9000</f>
        <v>45000</v>
      </c>
      <c r="Q12" s="55"/>
      <c r="R12" s="55">
        <v>15000</v>
      </c>
      <c r="S12" s="55"/>
      <c r="T12" s="55"/>
      <c r="U12" s="55">
        <v>0</v>
      </c>
      <c r="V12" s="55">
        <v>8000</v>
      </c>
      <c r="W12" s="55">
        <f>+X12+Y12</f>
        <v>8000</v>
      </c>
      <c r="X12" s="55">
        <v>5000</v>
      </c>
      <c r="Y12" s="55">
        <v>3000</v>
      </c>
      <c r="Z12" s="91"/>
      <c r="AB12" s="167"/>
    </row>
  </sheetData>
  <mergeCells count="34">
    <mergeCell ref="S5:S7"/>
    <mergeCell ref="X5:Y5"/>
    <mergeCell ref="X6:X7"/>
    <mergeCell ref="Y6:Y7"/>
    <mergeCell ref="V5:V7"/>
    <mergeCell ref="W5:W7"/>
    <mergeCell ref="Z5:Z7"/>
    <mergeCell ref="AB10:AB12"/>
    <mergeCell ref="T5:U5"/>
    <mergeCell ref="T6:T7"/>
    <mergeCell ref="U6:U7"/>
    <mergeCell ref="F5:F7"/>
    <mergeCell ref="R5:R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A5:A7"/>
    <mergeCell ref="B5:B7"/>
    <mergeCell ref="C5:C7"/>
    <mergeCell ref="D5:D7"/>
    <mergeCell ref="E5:E7"/>
    <mergeCell ref="X4:Z4"/>
    <mergeCell ref="A2:Z2"/>
    <mergeCell ref="A3:Z3"/>
    <mergeCell ref="A4:B4"/>
    <mergeCell ref="M4:O4"/>
  </mergeCells>
  <pageMargins left="0.41" right="0.2" top="0.46" bottom="0.34" header="0.3" footer="0.2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2"/>
  <sheetViews>
    <sheetView workbookViewId="0">
      <selection activeCell="D16" sqref="D16"/>
    </sheetView>
  </sheetViews>
  <sheetFormatPr defaultRowHeight="18.75" x14ac:dyDescent="0.3"/>
  <cols>
    <col min="1" max="1" width="4.5546875" style="36" customWidth="1"/>
    <col min="2" max="2" width="23.44140625" style="37" customWidth="1"/>
    <col min="3" max="3" width="7.109375" style="38" customWidth="1"/>
    <col min="4" max="4" width="4.21875" style="39" customWidth="1"/>
    <col min="5" max="5" width="12.109375" style="40" hidden="1" customWidth="1"/>
    <col min="6" max="6" width="10.21875" style="40" hidden="1" customWidth="1"/>
    <col min="7" max="7" width="9.21875" style="40" hidden="1" customWidth="1"/>
    <col min="8" max="8" width="18.109375" style="40" hidden="1" customWidth="1"/>
    <col min="9" max="9" width="37.88671875" style="40" hidden="1" customWidth="1"/>
    <col min="10" max="10" width="42.77734375" style="40" hidden="1" customWidth="1"/>
    <col min="11" max="12" width="10.109375" style="40" hidden="1" customWidth="1"/>
    <col min="13" max="16" width="9.6640625" style="40" hidden="1" customWidth="1"/>
    <col min="17" max="17" width="9.6640625" style="40" customWidth="1"/>
    <col min="18" max="18" width="8.5546875" style="52" customWidth="1"/>
    <col min="19" max="19" width="10.5546875" style="40" customWidth="1"/>
    <col min="20" max="20" width="9" style="40" customWidth="1"/>
    <col min="21" max="21" width="9.77734375" style="40" customWidth="1"/>
    <col min="22" max="22" width="22.5546875" style="40" customWidth="1"/>
    <col min="23" max="16384" width="8.88671875" style="42"/>
  </cols>
  <sheetData>
    <row r="1" spans="1:22" x14ac:dyDescent="0.3">
      <c r="V1" s="41" t="s">
        <v>181</v>
      </c>
    </row>
    <row r="2" spans="1:22" s="40" customFormat="1" ht="24" customHeight="1" x14ac:dyDescent="0.25">
      <c r="A2" s="157" t="s">
        <v>170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1:22" s="40" customFormat="1" ht="18.75" customHeight="1" x14ac:dyDescent="0.25">
      <c r="A3" s="158" t="str">
        <f>+'DA chuẩn bi ĐT'!A3:G3</f>
        <v>( Kèm theo Nghị quyết số  14 /NQ-HĐND ngày  29  tháng 9  năm 2022)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</row>
    <row r="4" spans="1:22" s="40" customFormat="1" ht="17.25" customHeight="1" x14ac:dyDescent="0.25">
      <c r="A4" s="159"/>
      <c r="B4" s="159"/>
      <c r="C4" s="43"/>
      <c r="D4" s="44"/>
      <c r="E4" s="45"/>
      <c r="F4" s="45"/>
      <c r="G4" s="45"/>
      <c r="H4" s="45"/>
      <c r="I4" s="45"/>
      <c r="J4" s="45"/>
      <c r="K4" s="45"/>
      <c r="L4" s="45"/>
      <c r="M4" s="160" t="s">
        <v>8</v>
      </c>
      <c r="N4" s="160"/>
      <c r="O4" s="160"/>
      <c r="P4" s="46"/>
      <c r="Q4" s="46"/>
      <c r="R4" s="97"/>
      <c r="S4" s="46"/>
      <c r="T4" s="46"/>
      <c r="U4" s="46"/>
      <c r="V4" s="47" t="s">
        <v>162</v>
      </c>
    </row>
    <row r="5" spans="1:22" s="40" customFormat="1" ht="33.75" customHeight="1" x14ac:dyDescent="0.25">
      <c r="A5" s="161" t="s">
        <v>1</v>
      </c>
      <c r="B5" s="161" t="s">
        <v>9</v>
      </c>
      <c r="C5" s="164" t="s">
        <v>42</v>
      </c>
      <c r="D5" s="164" t="s">
        <v>12</v>
      </c>
      <c r="E5" s="164" t="s">
        <v>43</v>
      </c>
      <c r="F5" s="164" t="s">
        <v>44</v>
      </c>
      <c r="G5" s="164" t="s">
        <v>45</v>
      </c>
      <c r="H5" s="164" t="s">
        <v>46</v>
      </c>
      <c r="I5" s="164"/>
      <c r="J5" s="164"/>
      <c r="K5" s="164"/>
      <c r="L5" s="164"/>
      <c r="M5" s="164"/>
      <c r="N5" s="164"/>
      <c r="O5" s="164"/>
      <c r="P5" s="164" t="s">
        <v>47</v>
      </c>
      <c r="Q5" s="164" t="s">
        <v>173</v>
      </c>
      <c r="R5" s="164" t="s">
        <v>10</v>
      </c>
      <c r="S5" s="164" t="s">
        <v>49</v>
      </c>
      <c r="T5" s="164" t="s">
        <v>174</v>
      </c>
      <c r="U5" s="164" t="s">
        <v>143</v>
      </c>
      <c r="V5" s="164" t="s">
        <v>51</v>
      </c>
    </row>
    <row r="6" spans="1:22" s="40" customFormat="1" ht="22.5" customHeight="1" x14ac:dyDescent="0.25">
      <c r="A6" s="162"/>
      <c r="B6" s="162"/>
      <c r="C6" s="165"/>
      <c r="D6" s="165"/>
      <c r="E6" s="165"/>
      <c r="F6" s="165"/>
      <c r="G6" s="165"/>
      <c r="H6" s="165" t="s">
        <v>52</v>
      </c>
      <c r="I6" s="165" t="s">
        <v>53</v>
      </c>
      <c r="J6" s="165" t="s">
        <v>54</v>
      </c>
      <c r="K6" s="165" t="s">
        <v>55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</row>
    <row r="7" spans="1:22" s="40" customFormat="1" ht="11.25" customHeight="1" x14ac:dyDescent="0.25">
      <c r="A7" s="163"/>
      <c r="B7" s="163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</row>
    <row r="8" spans="1:22" s="94" customFormat="1" ht="21.75" customHeight="1" x14ac:dyDescent="0.3">
      <c r="A8" s="48"/>
      <c r="B8" s="48" t="s">
        <v>28</v>
      </c>
      <c r="C8" s="49"/>
      <c r="D8" s="50">
        <f>+D9+D11</f>
        <v>2</v>
      </c>
      <c r="E8" s="50">
        <f t="shared" ref="E8:U8" si="0">+E9+E11</f>
        <v>100000</v>
      </c>
      <c r="F8" s="50">
        <f t="shared" si="0"/>
        <v>400</v>
      </c>
      <c r="G8" s="50">
        <f t="shared" si="0"/>
        <v>600</v>
      </c>
      <c r="H8" s="50">
        <f t="shared" si="0"/>
        <v>0</v>
      </c>
      <c r="I8" s="50">
        <f t="shared" si="0"/>
        <v>0</v>
      </c>
      <c r="J8" s="50">
        <f t="shared" si="0"/>
        <v>0</v>
      </c>
      <c r="K8" s="50">
        <f t="shared" si="0"/>
        <v>0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90000</v>
      </c>
      <c r="Q8" s="50">
        <f t="shared" si="0"/>
        <v>0</v>
      </c>
      <c r="R8" s="50">
        <f t="shared" si="0"/>
        <v>9500</v>
      </c>
      <c r="S8" s="50">
        <f t="shared" si="0"/>
        <v>1000</v>
      </c>
      <c r="T8" s="50">
        <f t="shared" si="0"/>
        <v>0</v>
      </c>
      <c r="U8" s="50">
        <f t="shared" si="0"/>
        <v>1000</v>
      </c>
      <c r="V8" s="50"/>
    </row>
    <row r="9" spans="1:22" s="95" customFormat="1" ht="31.5" customHeight="1" x14ac:dyDescent="0.3">
      <c r="A9" s="88"/>
      <c r="B9" s="88" t="s">
        <v>81</v>
      </c>
      <c r="C9" s="89"/>
      <c r="D9" s="50">
        <f t="shared" ref="D9:P9" si="1">SUM(D10:D10)</f>
        <v>1</v>
      </c>
      <c r="E9" s="51">
        <f t="shared" si="1"/>
        <v>50000</v>
      </c>
      <c r="F9" s="51">
        <f t="shared" si="1"/>
        <v>200</v>
      </c>
      <c r="G9" s="51">
        <f t="shared" si="1"/>
        <v>300</v>
      </c>
      <c r="H9" s="51">
        <f t="shared" si="1"/>
        <v>0</v>
      </c>
      <c r="I9" s="51">
        <f t="shared" si="1"/>
        <v>0</v>
      </c>
      <c r="J9" s="51">
        <f t="shared" si="1"/>
        <v>0</v>
      </c>
      <c r="K9" s="51">
        <f t="shared" si="1"/>
        <v>0</v>
      </c>
      <c r="L9" s="51">
        <f t="shared" si="1"/>
        <v>0</v>
      </c>
      <c r="M9" s="51">
        <f t="shared" si="1"/>
        <v>0</v>
      </c>
      <c r="N9" s="51">
        <f t="shared" si="1"/>
        <v>0</v>
      </c>
      <c r="O9" s="51">
        <f t="shared" si="1"/>
        <v>0</v>
      </c>
      <c r="P9" s="51">
        <f t="shared" si="1"/>
        <v>45000</v>
      </c>
      <c r="Q9" s="51"/>
      <c r="R9" s="51">
        <f>SUM(R10:R10)</f>
        <v>3500</v>
      </c>
      <c r="S9" s="51">
        <f>SUM(S10:S10)</f>
        <v>1000</v>
      </c>
      <c r="T9" s="51">
        <f>SUM(T10:T10)</f>
        <v>-1000</v>
      </c>
      <c r="U9" s="51">
        <f>SUM(U10:U10)</f>
        <v>0</v>
      </c>
      <c r="V9" s="51">
        <f>SUM(V10:V10)</f>
        <v>0</v>
      </c>
    </row>
    <row r="10" spans="1:22" s="94" customFormat="1" ht="46.5" customHeight="1" x14ac:dyDescent="0.3">
      <c r="A10" s="90">
        <v>1</v>
      </c>
      <c r="B10" s="53" t="s">
        <v>172</v>
      </c>
      <c r="C10" s="54" t="s">
        <v>58</v>
      </c>
      <c r="D10" s="58">
        <v>1</v>
      </c>
      <c r="E10" s="55">
        <v>50000</v>
      </c>
      <c r="F10" s="55">
        <f>E10*0.4/100</f>
        <v>200</v>
      </c>
      <c r="G10" s="55">
        <v>300</v>
      </c>
      <c r="H10" s="55"/>
      <c r="I10" s="55"/>
      <c r="J10" s="55"/>
      <c r="K10" s="55"/>
      <c r="L10" s="55"/>
      <c r="M10" s="55"/>
      <c r="N10" s="55"/>
      <c r="O10" s="55"/>
      <c r="P10" s="55">
        <f>E10/10000*9000</f>
        <v>45000</v>
      </c>
      <c r="Q10" s="55"/>
      <c r="R10" s="55">
        <v>3500</v>
      </c>
      <c r="S10" s="55">
        <v>1000</v>
      </c>
      <c r="T10" s="55">
        <v>-1000</v>
      </c>
      <c r="U10" s="55">
        <f>+S10+T10</f>
        <v>0</v>
      </c>
      <c r="V10" s="91"/>
    </row>
    <row r="11" spans="1:22" s="96" customFormat="1" ht="33" customHeight="1" x14ac:dyDescent="0.3">
      <c r="A11" s="88"/>
      <c r="B11" s="51" t="s">
        <v>74</v>
      </c>
      <c r="C11" s="92"/>
      <c r="D11" s="50">
        <f>+D12</f>
        <v>1</v>
      </c>
      <c r="E11" s="51">
        <f t="shared" ref="E11:U11" si="2">+E12</f>
        <v>50000</v>
      </c>
      <c r="F11" s="51">
        <f t="shared" si="2"/>
        <v>200</v>
      </c>
      <c r="G11" s="51">
        <f t="shared" si="2"/>
        <v>300</v>
      </c>
      <c r="H11" s="51">
        <f t="shared" si="2"/>
        <v>0</v>
      </c>
      <c r="I11" s="51">
        <f t="shared" si="2"/>
        <v>0</v>
      </c>
      <c r="J11" s="51">
        <f t="shared" si="2"/>
        <v>0</v>
      </c>
      <c r="K11" s="51">
        <f t="shared" si="2"/>
        <v>0</v>
      </c>
      <c r="L11" s="51">
        <f t="shared" si="2"/>
        <v>0</v>
      </c>
      <c r="M11" s="51">
        <f t="shared" si="2"/>
        <v>0</v>
      </c>
      <c r="N11" s="51">
        <f t="shared" si="2"/>
        <v>0</v>
      </c>
      <c r="O11" s="51">
        <f t="shared" si="2"/>
        <v>0</v>
      </c>
      <c r="P11" s="51">
        <f t="shared" si="2"/>
        <v>45000</v>
      </c>
      <c r="Q11" s="51">
        <f t="shared" si="2"/>
        <v>0</v>
      </c>
      <c r="R11" s="51">
        <f t="shared" si="2"/>
        <v>6000</v>
      </c>
      <c r="S11" s="51">
        <f t="shared" si="2"/>
        <v>0</v>
      </c>
      <c r="T11" s="51">
        <f t="shared" si="2"/>
        <v>1000</v>
      </c>
      <c r="U11" s="51">
        <f t="shared" si="2"/>
        <v>1000</v>
      </c>
      <c r="V11" s="93"/>
    </row>
    <row r="12" spans="1:22" s="94" customFormat="1" ht="43.5" customHeight="1" x14ac:dyDescent="0.3">
      <c r="A12" s="90">
        <v>1</v>
      </c>
      <c r="B12" s="53" t="s">
        <v>171</v>
      </c>
      <c r="C12" s="54" t="s">
        <v>58</v>
      </c>
      <c r="D12" s="58">
        <v>1</v>
      </c>
      <c r="E12" s="55">
        <v>50000</v>
      </c>
      <c r="F12" s="55">
        <f>E12*0.4/100</f>
        <v>200</v>
      </c>
      <c r="G12" s="55">
        <v>300</v>
      </c>
      <c r="H12" s="55"/>
      <c r="I12" s="55"/>
      <c r="J12" s="55"/>
      <c r="K12" s="55"/>
      <c r="L12" s="55"/>
      <c r="M12" s="55"/>
      <c r="N12" s="55"/>
      <c r="O12" s="55"/>
      <c r="P12" s="55">
        <f>E12/10000*9000</f>
        <v>45000</v>
      </c>
      <c r="Q12" s="55"/>
      <c r="R12" s="55">
        <v>6000</v>
      </c>
      <c r="S12" s="55">
        <v>0</v>
      </c>
      <c r="T12" s="55">
        <v>1000</v>
      </c>
      <c r="U12" s="55">
        <f>+S12+T12</f>
        <v>1000</v>
      </c>
      <c r="V12" s="91"/>
    </row>
  </sheetData>
  <mergeCells count="26">
    <mergeCell ref="S5:S7"/>
    <mergeCell ref="T5:T7"/>
    <mergeCell ref="U5:U7"/>
    <mergeCell ref="V5:V7"/>
    <mergeCell ref="M5:M7"/>
    <mergeCell ref="N5:N7"/>
    <mergeCell ref="O5:O7"/>
    <mergeCell ref="P5:P7"/>
    <mergeCell ref="Q5:Q7"/>
    <mergeCell ref="R5:R7"/>
    <mergeCell ref="L5:L7"/>
    <mergeCell ref="A2:V2"/>
    <mergeCell ref="A3:V3"/>
    <mergeCell ref="A4:B4"/>
    <mergeCell ref="M4:O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pageMargins left="0.41" right="0.2" top="0.46" bottom="0.34" header="0.3" footer="0.2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7"/>
  <sheetViews>
    <sheetView workbookViewId="0">
      <selection activeCell="Z14" sqref="Z14"/>
    </sheetView>
  </sheetViews>
  <sheetFormatPr defaultRowHeight="18.75" x14ac:dyDescent="0.3"/>
  <cols>
    <col min="1" max="1" width="4.5546875" style="36" customWidth="1"/>
    <col min="2" max="2" width="28.6640625" style="37" customWidth="1"/>
    <col min="3" max="3" width="7.109375" style="38" customWidth="1"/>
    <col min="4" max="4" width="4.21875" style="39" customWidth="1"/>
    <col min="5" max="5" width="12.109375" style="40" hidden="1" customWidth="1"/>
    <col min="6" max="6" width="10.21875" style="40" hidden="1" customWidth="1"/>
    <col min="7" max="7" width="9.21875" style="40" hidden="1" customWidth="1"/>
    <col min="8" max="8" width="18.109375" style="40" hidden="1" customWidth="1"/>
    <col min="9" max="9" width="37.88671875" style="40" hidden="1" customWidth="1"/>
    <col min="10" max="10" width="42.77734375" style="40" hidden="1" customWidth="1"/>
    <col min="11" max="12" width="10.109375" style="40" hidden="1" customWidth="1"/>
    <col min="13" max="16" width="9.6640625" style="40" hidden="1" customWidth="1"/>
    <col min="17" max="17" width="8" style="40" customWidth="1"/>
    <col min="18" max="18" width="8.5546875" style="52" customWidth="1"/>
    <col min="19" max="19" width="8" style="40" customWidth="1"/>
    <col min="20" max="20" width="9" style="40" customWidth="1"/>
    <col min="21" max="21" width="5.88671875" style="40" customWidth="1"/>
    <col min="22" max="22" width="27.5546875" style="40" customWidth="1"/>
    <col min="23" max="16384" width="8.88671875" style="42"/>
  </cols>
  <sheetData>
    <row r="1" spans="1:22" x14ac:dyDescent="0.3">
      <c r="V1" s="41" t="s">
        <v>27</v>
      </c>
    </row>
    <row r="2" spans="1:22" s="40" customFormat="1" ht="24" customHeight="1" x14ac:dyDescent="0.25">
      <c r="A2" s="157" t="s">
        <v>169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1:22" s="40" customFormat="1" ht="18.75" customHeight="1" x14ac:dyDescent="0.25">
      <c r="A3" s="158" t="str">
        <f>+'DA chuẩn bi ĐT'!A3:G3</f>
        <v>( Kèm theo Nghị quyết số  14 /NQ-HĐND ngày  29  tháng 9  năm 2022)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</row>
    <row r="4" spans="1:22" s="40" customFormat="1" ht="17.25" customHeight="1" x14ac:dyDescent="0.25">
      <c r="A4" s="159"/>
      <c r="B4" s="159"/>
      <c r="C4" s="43"/>
      <c r="D4" s="44"/>
      <c r="E4" s="45"/>
      <c r="F4" s="45"/>
      <c r="G4" s="45"/>
      <c r="H4" s="45"/>
      <c r="I4" s="45"/>
      <c r="J4" s="45"/>
      <c r="K4" s="45"/>
      <c r="L4" s="45"/>
      <c r="M4" s="160" t="s">
        <v>8</v>
      </c>
      <c r="N4" s="160"/>
      <c r="O4" s="160"/>
      <c r="P4" s="46"/>
      <c r="Q4" s="46"/>
      <c r="R4" s="97"/>
      <c r="S4" s="46"/>
      <c r="T4" s="46"/>
      <c r="U4" s="46"/>
      <c r="V4" s="47" t="s">
        <v>162</v>
      </c>
    </row>
    <row r="5" spans="1:22" s="40" customFormat="1" ht="33.75" customHeight="1" x14ac:dyDescent="0.25">
      <c r="A5" s="161" t="s">
        <v>1</v>
      </c>
      <c r="B5" s="161" t="s">
        <v>9</v>
      </c>
      <c r="C5" s="164" t="s">
        <v>42</v>
      </c>
      <c r="D5" s="164" t="s">
        <v>12</v>
      </c>
      <c r="E5" s="164" t="s">
        <v>43</v>
      </c>
      <c r="F5" s="164" t="s">
        <v>44</v>
      </c>
      <c r="G5" s="164" t="s">
        <v>45</v>
      </c>
      <c r="H5" s="164" t="s">
        <v>46</v>
      </c>
      <c r="I5" s="164"/>
      <c r="J5" s="164"/>
      <c r="K5" s="164"/>
      <c r="L5" s="164"/>
      <c r="M5" s="164"/>
      <c r="N5" s="164"/>
      <c r="O5" s="164"/>
      <c r="P5" s="164" t="s">
        <v>47</v>
      </c>
      <c r="Q5" s="164" t="s">
        <v>48</v>
      </c>
      <c r="R5" s="164" t="s">
        <v>10</v>
      </c>
      <c r="S5" s="164" t="s">
        <v>49</v>
      </c>
      <c r="T5" s="164" t="s">
        <v>50</v>
      </c>
      <c r="U5" s="164" t="s">
        <v>143</v>
      </c>
      <c r="V5" s="164" t="s">
        <v>3</v>
      </c>
    </row>
    <row r="6" spans="1:22" s="40" customFormat="1" ht="22.5" customHeight="1" x14ac:dyDescent="0.25">
      <c r="A6" s="162"/>
      <c r="B6" s="162"/>
      <c r="C6" s="165"/>
      <c r="D6" s="165"/>
      <c r="E6" s="165"/>
      <c r="F6" s="165"/>
      <c r="G6" s="165"/>
      <c r="H6" s="165" t="s">
        <v>52</v>
      </c>
      <c r="I6" s="165" t="s">
        <v>53</v>
      </c>
      <c r="J6" s="165" t="s">
        <v>54</v>
      </c>
      <c r="K6" s="165" t="s">
        <v>55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</row>
    <row r="7" spans="1:22" s="40" customFormat="1" ht="11.25" customHeight="1" x14ac:dyDescent="0.25">
      <c r="A7" s="163"/>
      <c r="B7" s="163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</row>
    <row r="8" spans="1:22" s="94" customFormat="1" ht="21.75" customHeight="1" x14ac:dyDescent="0.3">
      <c r="A8" s="48"/>
      <c r="B8" s="48" t="s">
        <v>28</v>
      </c>
      <c r="C8" s="49"/>
      <c r="D8" s="50">
        <f t="shared" ref="D8:T8" si="0">D9+D12+D14+D16+D19+D22+D24+D26+D28+D30+D32+D34+D36+D38+D40+D42+D44+D49+D52+D55</f>
        <v>27</v>
      </c>
      <c r="E8" s="50">
        <f t="shared" si="0"/>
        <v>481900</v>
      </c>
      <c r="F8" s="50">
        <f t="shared" si="0"/>
        <v>18719.599999999999</v>
      </c>
      <c r="G8" s="50">
        <f t="shared" si="0"/>
        <v>23550</v>
      </c>
      <c r="H8" s="50" t="e">
        <f t="shared" si="0"/>
        <v>#REF!</v>
      </c>
      <c r="I8" s="50" t="e">
        <f t="shared" si="0"/>
        <v>#REF!</v>
      </c>
      <c r="J8" s="50" t="e">
        <f t="shared" si="0"/>
        <v>#REF!</v>
      </c>
      <c r="K8" s="50" t="e">
        <f t="shared" si="0"/>
        <v>#REF!</v>
      </c>
      <c r="L8" s="50" t="e">
        <f t="shared" si="0"/>
        <v>#REF!</v>
      </c>
      <c r="M8" s="50" t="e">
        <f t="shared" si="0"/>
        <v>#REF!</v>
      </c>
      <c r="N8" s="50" t="e">
        <f t="shared" si="0"/>
        <v>#REF!</v>
      </c>
      <c r="O8" s="50" t="e">
        <f t="shared" si="0"/>
        <v>#REF!</v>
      </c>
      <c r="P8" s="50">
        <f t="shared" si="0"/>
        <v>386910</v>
      </c>
      <c r="Q8" s="50">
        <f t="shared" si="0"/>
        <v>430600</v>
      </c>
      <c r="R8" s="106">
        <f t="shared" si="0"/>
        <v>240960</v>
      </c>
      <c r="S8" s="50">
        <f t="shared" si="0"/>
        <v>26400</v>
      </c>
      <c r="T8" s="50">
        <f t="shared" si="0"/>
        <v>-26400</v>
      </c>
      <c r="U8" s="50"/>
      <c r="V8" s="50"/>
    </row>
    <row r="9" spans="1:22" s="95" customFormat="1" ht="21.75" customHeight="1" x14ac:dyDescent="0.3">
      <c r="A9" s="88"/>
      <c r="B9" s="104" t="s">
        <v>56</v>
      </c>
      <c r="C9" s="89"/>
      <c r="D9" s="51">
        <f t="shared" ref="D9:U9" si="1">SUM(D10:D11)</f>
        <v>2</v>
      </c>
      <c r="E9" s="51">
        <f t="shared" si="1"/>
        <v>90000</v>
      </c>
      <c r="F9" s="51">
        <f t="shared" si="1"/>
        <v>360</v>
      </c>
      <c r="G9" s="51">
        <f t="shared" si="1"/>
        <v>600</v>
      </c>
      <c r="H9" s="51">
        <f t="shared" si="1"/>
        <v>48000</v>
      </c>
      <c r="I9" s="51">
        <f t="shared" si="1"/>
        <v>32640.000000000004</v>
      </c>
      <c r="J9" s="51">
        <f t="shared" si="1"/>
        <v>5760</v>
      </c>
      <c r="K9" s="51">
        <f t="shared" si="1"/>
        <v>0</v>
      </c>
      <c r="L9" s="51">
        <f t="shared" si="1"/>
        <v>32640.000000000004</v>
      </c>
      <c r="M9" s="51">
        <f t="shared" si="1"/>
        <v>0</v>
      </c>
      <c r="N9" s="51">
        <f t="shared" si="1"/>
        <v>0</v>
      </c>
      <c r="O9" s="51">
        <f t="shared" si="1"/>
        <v>0</v>
      </c>
      <c r="P9" s="51">
        <f t="shared" si="1"/>
        <v>81000</v>
      </c>
      <c r="Q9" s="51">
        <f t="shared" si="1"/>
        <v>38000</v>
      </c>
      <c r="R9" s="51">
        <f t="shared" si="1"/>
        <v>37100</v>
      </c>
      <c r="S9" s="51">
        <f t="shared" si="1"/>
        <v>2000</v>
      </c>
      <c r="T9" s="51">
        <f t="shared" si="1"/>
        <v>-2000</v>
      </c>
      <c r="U9" s="51">
        <f t="shared" si="1"/>
        <v>0</v>
      </c>
      <c r="V9" s="51">
        <f t="shared" ref="V9" si="2">SUM(V10:V11)</f>
        <v>0</v>
      </c>
    </row>
    <row r="10" spans="1:22" s="94" customFormat="1" ht="30" customHeight="1" x14ac:dyDescent="0.3">
      <c r="A10" s="90">
        <v>1</v>
      </c>
      <c r="B10" s="53" t="s">
        <v>57</v>
      </c>
      <c r="C10" s="54" t="s">
        <v>58</v>
      </c>
      <c r="D10" s="105">
        <v>1</v>
      </c>
      <c r="E10" s="55">
        <v>50000</v>
      </c>
      <c r="F10" s="55">
        <f>E10*0.4/100</f>
        <v>200</v>
      </c>
      <c r="G10" s="55">
        <v>300</v>
      </c>
      <c r="H10" s="55"/>
      <c r="I10" s="55"/>
      <c r="J10" s="55"/>
      <c r="K10" s="55"/>
      <c r="L10" s="55"/>
      <c r="M10" s="55"/>
      <c r="N10" s="55"/>
      <c r="O10" s="55"/>
      <c r="P10" s="55">
        <f>E10/10000*9000</f>
        <v>45000</v>
      </c>
      <c r="Q10" s="55">
        <v>19000</v>
      </c>
      <c r="R10" s="55">
        <v>18550</v>
      </c>
      <c r="S10" s="55">
        <v>1000</v>
      </c>
      <c r="T10" s="55">
        <v>-1000</v>
      </c>
      <c r="U10" s="55">
        <f>+S10+T10</f>
        <v>0</v>
      </c>
      <c r="V10" s="91" t="s">
        <v>150</v>
      </c>
    </row>
    <row r="11" spans="1:22" s="94" customFormat="1" ht="30" customHeight="1" x14ac:dyDescent="0.3">
      <c r="A11" s="90">
        <v>2</v>
      </c>
      <c r="B11" s="53" t="s">
        <v>59</v>
      </c>
      <c r="C11" s="54" t="s">
        <v>58</v>
      </c>
      <c r="D11" s="105">
        <v>1</v>
      </c>
      <c r="E11" s="55">
        <v>40000</v>
      </c>
      <c r="F11" s="55">
        <f>E11*0.4/100</f>
        <v>160</v>
      </c>
      <c r="G11" s="55">
        <v>300</v>
      </c>
      <c r="H11" s="55">
        <f>F11*G11</f>
        <v>48000</v>
      </c>
      <c r="I11" s="55">
        <f>H11*0.68</f>
        <v>32640.000000000004</v>
      </c>
      <c r="J11" s="55">
        <f>H11*0.12</f>
        <v>5760</v>
      </c>
      <c r="K11" s="55"/>
      <c r="L11" s="55">
        <f>I11</f>
        <v>32640.000000000004</v>
      </c>
      <c r="M11" s="55"/>
      <c r="N11" s="55"/>
      <c r="O11" s="55"/>
      <c r="P11" s="55">
        <f>E11/10000*9000</f>
        <v>36000</v>
      </c>
      <c r="Q11" s="55">
        <v>19000</v>
      </c>
      <c r="R11" s="55">
        <v>18550</v>
      </c>
      <c r="S11" s="55">
        <v>1000</v>
      </c>
      <c r="T11" s="55">
        <v>-1000</v>
      </c>
      <c r="U11" s="55">
        <f t="shared" ref="U11:U54" si="3">+S11+T11</f>
        <v>0</v>
      </c>
      <c r="V11" s="91" t="s">
        <v>151</v>
      </c>
    </row>
    <row r="12" spans="1:22" s="96" customFormat="1" ht="24.75" customHeight="1" x14ac:dyDescent="0.3">
      <c r="A12" s="88"/>
      <c r="B12" s="56" t="s">
        <v>60</v>
      </c>
      <c r="C12" s="92"/>
      <c r="D12" s="51">
        <f t="shared" ref="D12:U12" si="4">SUM(D13:D13)</f>
        <v>1</v>
      </c>
      <c r="E12" s="51">
        <f t="shared" si="4"/>
        <v>30000</v>
      </c>
      <c r="F12" s="51">
        <f t="shared" si="4"/>
        <v>120</v>
      </c>
      <c r="G12" s="51">
        <f t="shared" si="4"/>
        <v>400</v>
      </c>
      <c r="H12" s="51">
        <f t="shared" si="4"/>
        <v>0</v>
      </c>
      <c r="I12" s="51">
        <f t="shared" si="4"/>
        <v>0</v>
      </c>
      <c r="J12" s="51">
        <f t="shared" si="4"/>
        <v>0</v>
      </c>
      <c r="K12" s="51">
        <f t="shared" si="4"/>
        <v>0</v>
      </c>
      <c r="L12" s="51">
        <f t="shared" si="4"/>
        <v>0</v>
      </c>
      <c r="M12" s="51">
        <f t="shared" si="4"/>
        <v>0</v>
      </c>
      <c r="N12" s="51">
        <f t="shared" si="4"/>
        <v>0</v>
      </c>
      <c r="O12" s="51">
        <f t="shared" si="4"/>
        <v>0</v>
      </c>
      <c r="P12" s="51">
        <f t="shared" si="4"/>
        <v>27000</v>
      </c>
      <c r="Q12" s="51">
        <f t="shared" si="4"/>
        <v>18000</v>
      </c>
      <c r="R12" s="51">
        <f t="shared" si="4"/>
        <v>17500</v>
      </c>
      <c r="S12" s="51">
        <f t="shared" si="4"/>
        <v>1000</v>
      </c>
      <c r="T12" s="51">
        <f t="shared" si="4"/>
        <v>-1000</v>
      </c>
      <c r="U12" s="51">
        <f t="shared" si="4"/>
        <v>0</v>
      </c>
      <c r="V12" s="93"/>
    </row>
    <row r="13" spans="1:22" s="94" customFormat="1" ht="34.5" customHeight="1" x14ac:dyDescent="0.3">
      <c r="A13" s="90">
        <v>1</v>
      </c>
      <c r="B13" s="53" t="s">
        <v>61</v>
      </c>
      <c r="C13" s="54" t="s">
        <v>58</v>
      </c>
      <c r="D13" s="105">
        <v>1</v>
      </c>
      <c r="E13" s="58">
        <v>30000</v>
      </c>
      <c r="F13" s="58">
        <f t="shared" ref="F13" si="5">E13*0.4/100</f>
        <v>120</v>
      </c>
      <c r="G13" s="58">
        <v>400</v>
      </c>
      <c r="H13" s="55"/>
      <c r="I13" s="55"/>
      <c r="J13" s="55"/>
      <c r="K13" s="55"/>
      <c r="L13" s="55"/>
      <c r="M13" s="55"/>
      <c r="N13" s="55"/>
      <c r="O13" s="55"/>
      <c r="P13" s="55">
        <f>E13/10000*9000</f>
        <v>27000</v>
      </c>
      <c r="Q13" s="55">
        <v>18000</v>
      </c>
      <c r="R13" s="55">
        <v>17500</v>
      </c>
      <c r="S13" s="55">
        <v>1000</v>
      </c>
      <c r="T13" s="55">
        <v>-1000</v>
      </c>
      <c r="U13" s="55">
        <f t="shared" si="3"/>
        <v>0</v>
      </c>
      <c r="V13" s="91" t="s">
        <v>152</v>
      </c>
    </row>
    <row r="14" spans="1:22" s="95" customFormat="1" ht="24.75" customHeight="1" x14ac:dyDescent="0.3">
      <c r="A14" s="88"/>
      <c r="B14" s="56" t="s">
        <v>62</v>
      </c>
      <c r="C14" s="92"/>
      <c r="D14" s="51">
        <f t="shared" ref="D14:U14" si="6">SUM(D15:D15)</f>
        <v>1</v>
      </c>
      <c r="E14" s="51">
        <f t="shared" si="6"/>
        <v>0</v>
      </c>
      <c r="F14" s="51">
        <f t="shared" si="6"/>
        <v>0</v>
      </c>
      <c r="G14" s="51">
        <f t="shared" si="6"/>
        <v>0</v>
      </c>
      <c r="H14" s="51">
        <f t="shared" si="6"/>
        <v>0</v>
      </c>
      <c r="I14" s="51">
        <f t="shared" si="6"/>
        <v>0</v>
      </c>
      <c r="J14" s="51">
        <f t="shared" si="6"/>
        <v>0</v>
      </c>
      <c r="K14" s="51">
        <f t="shared" si="6"/>
        <v>0</v>
      </c>
      <c r="L14" s="51">
        <f t="shared" si="6"/>
        <v>0</v>
      </c>
      <c r="M14" s="51">
        <f t="shared" si="6"/>
        <v>0</v>
      </c>
      <c r="N14" s="51">
        <f t="shared" si="6"/>
        <v>0</v>
      </c>
      <c r="O14" s="51">
        <f t="shared" si="6"/>
        <v>0</v>
      </c>
      <c r="P14" s="51">
        <f t="shared" si="6"/>
        <v>0</v>
      </c>
      <c r="Q14" s="51">
        <f t="shared" si="6"/>
        <v>35000</v>
      </c>
      <c r="R14" s="51">
        <f t="shared" si="6"/>
        <v>0</v>
      </c>
      <c r="S14" s="51">
        <f t="shared" si="6"/>
        <v>2000</v>
      </c>
      <c r="T14" s="51">
        <f t="shared" si="6"/>
        <v>-2000</v>
      </c>
      <c r="U14" s="51">
        <f t="shared" si="6"/>
        <v>0</v>
      </c>
      <c r="V14" s="93"/>
    </row>
    <row r="15" spans="1:22" s="94" customFormat="1" ht="24.75" customHeight="1" x14ac:dyDescent="0.3">
      <c r="A15" s="90">
        <v>2</v>
      </c>
      <c r="B15" s="53" t="s">
        <v>63</v>
      </c>
      <c r="C15" s="62">
        <v>2022</v>
      </c>
      <c r="D15" s="105">
        <v>1</v>
      </c>
      <c r="E15" s="58"/>
      <c r="F15" s="58"/>
      <c r="G15" s="58"/>
      <c r="H15" s="98"/>
      <c r="I15" s="98"/>
      <c r="J15" s="98"/>
      <c r="K15" s="58"/>
      <c r="L15" s="58"/>
      <c r="M15" s="58"/>
      <c r="N15" s="58"/>
      <c r="O15" s="58"/>
      <c r="P15" s="55"/>
      <c r="Q15" s="55">
        <v>35000</v>
      </c>
      <c r="R15" s="55"/>
      <c r="S15" s="55">
        <v>2000</v>
      </c>
      <c r="T15" s="55">
        <v>-2000</v>
      </c>
      <c r="U15" s="55">
        <f t="shared" si="3"/>
        <v>0</v>
      </c>
      <c r="V15" s="91" t="s">
        <v>153</v>
      </c>
    </row>
    <row r="16" spans="1:22" s="95" customFormat="1" ht="24.75" customHeight="1" x14ac:dyDescent="0.3">
      <c r="A16" s="88"/>
      <c r="B16" s="56" t="s">
        <v>64</v>
      </c>
      <c r="C16" s="92"/>
      <c r="D16" s="51">
        <f t="shared" ref="D16:U16" si="7">SUM(D17:D18)</f>
        <v>2</v>
      </c>
      <c r="E16" s="51">
        <f t="shared" si="7"/>
        <v>0</v>
      </c>
      <c r="F16" s="51">
        <f t="shared" si="7"/>
        <v>0</v>
      </c>
      <c r="G16" s="51">
        <f t="shared" si="7"/>
        <v>0</v>
      </c>
      <c r="H16" s="51">
        <f t="shared" si="7"/>
        <v>0</v>
      </c>
      <c r="I16" s="51">
        <f t="shared" si="7"/>
        <v>0</v>
      </c>
      <c r="J16" s="51">
        <f t="shared" si="7"/>
        <v>0</v>
      </c>
      <c r="K16" s="51">
        <f t="shared" si="7"/>
        <v>0</v>
      </c>
      <c r="L16" s="51">
        <f t="shared" si="7"/>
        <v>0</v>
      </c>
      <c r="M16" s="51">
        <f t="shared" si="7"/>
        <v>0</v>
      </c>
      <c r="N16" s="51">
        <f t="shared" si="7"/>
        <v>0</v>
      </c>
      <c r="O16" s="51">
        <f t="shared" si="7"/>
        <v>0</v>
      </c>
      <c r="P16" s="51">
        <f t="shared" si="7"/>
        <v>0</v>
      </c>
      <c r="Q16" s="51">
        <f t="shared" si="7"/>
        <v>20500</v>
      </c>
      <c r="R16" s="51">
        <f t="shared" si="7"/>
        <v>0</v>
      </c>
      <c r="S16" s="51">
        <f t="shared" si="7"/>
        <v>1600</v>
      </c>
      <c r="T16" s="51">
        <f t="shared" si="7"/>
        <v>-1600</v>
      </c>
      <c r="U16" s="51">
        <f t="shared" si="7"/>
        <v>0</v>
      </c>
      <c r="V16" s="93"/>
    </row>
    <row r="17" spans="1:22" s="94" customFormat="1" ht="24.75" customHeight="1" x14ac:dyDescent="0.3">
      <c r="A17" s="90">
        <v>1</v>
      </c>
      <c r="B17" s="60" t="s">
        <v>65</v>
      </c>
      <c r="C17" s="54" t="s">
        <v>58</v>
      </c>
      <c r="D17" s="105">
        <v>1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5"/>
      <c r="Q17" s="55">
        <v>13500</v>
      </c>
      <c r="R17" s="55"/>
      <c r="S17" s="55">
        <v>800</v>
      </c>
      <c r="T17" s="55">
        <v>-800</v>
      </c>
      <c r="U17" s="55">
        <f t="shared" si="3"/>
        <v>0</v>
      </c>
      <c r="V17" s="91" t="s">
        <v>153</v>
      </c>
    </row>
    <row r="18" spans="1:22" s="94" customFormat="1" ht="24.75" customHeight="1" x14ac:dyDescent="0.3">
      <c r="A18" s="90">
        <v>2</v>
      </c>
      <c r="B18" s="60" t="s">
        <v>66</v>
      </c>
      <c r="C18" s="54" t="s">
        <v>58</v>
      </c>
      <c r="D18" s="105">
        <v>1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5"/>
      <c r="Q18" s="55">
        <v>7000</v>
      </c>
      <c r="R18" s="55"/>
      <c r="S18" s="55">
        <v>800</v>
      </c>
      <c r="T18" s="55">
        <v>-800</v>
      </c>
      <c r="U18" s="55">
        <f t="shared" si="3"/>
        <v>0</v>
      </c>
      <c r="V18" s="91" t="s">
        <v>153</v>
      </c>
    </row>
    <row r="19" spans="1:22" s="95" customFormat="1" ht="24.75" customHeight="1" x14ac:dyDescent="0.3">
      <c r="A19" s="88"/>
      <c r="B19" s="56" t="s">
        <v>67</v>
      </c>
      <c r="C19" s="92"/>
      <c r="D19" s="51">
        <f>SUM(D20:D21)</f>
        <v>2</v>
      </c>
      <c r="E19" s="51">
        <f t="shared" ref="E19:U19" si="8">SUM(E20:E21)</f>
        <v>59000</v>
      </c>
      <c r="F19" s="51">
        <f t="shared" si="8"/>
        <v>236</v>
      </c>
      <c r="G19" s="51">
        <f t="shared" si="8"/>
        <v>550</v>
      </c>
      <c r="H19" s="51" t="e">
        <f t="shared" si="8"/>
        <v>#REF!</v>
      </c>
      <c r="I19" s="51" t="e">
        <f t="shared" si="8"/>
        <v>#REF!</v>
      </c>
      <c r="J19" s="51" t="e">
        <f t="shared" si="8"/>
        <v>#REF!</v>
      </c>
      <c r="K19" s="51" t="e">
        <f t="shared" si="8"/>
        <v>#REF!</v>
      </c>
      <c r="L19" s="51" t="e">
        <f t="shared" si="8"/>
        <v>#REF!</v>
      </c>
      <c r="M19" s="51" t="e">
        <f t="shared" si="8"/>
        <v>#REF!</v>
      </c>
      <c r="N19" s="51" t="e">
        <f t="shared" si="8"/>
        <v>#REF!</v>
      </c>
      <c r="O19" s="51" t="e">
        <f t="shared" si="8"/>
        <v>#REF!</v>
      </c>
      <c r="P19" s="51">
        <f t="shared" si="8"/>
        <v>53100</v>
      </c>
      <c r="Q19" s="51">
        <f t="shared" si="8"/>
        <v>31200</v>
      </c>
      <c r="R19" s="51">
        <f t="shared" si="8"/>
        <v>4300</v>
      </c>
      <c r="S19" s="51">
        <f t="shared" si="8"/>
        <v>2000</v>
      </c>
      <c r="T19" s="51">
        <f t="shared" si="8"/>
        <v>-2000</v>
      </c>
      <c r="U19" s="51">
        <f t="shared" si="8"/>
        <v>0</v>
      </c>
      <c r="V19" s="93"/>
    </row>
    <row r="20" spans="1:22" s="94" customFormat="1" ht="24.75" customHeight="1" x14ac:dyDescent="0.3">
      <c r="A20" s="90">
        <v>1</v>
      </c>
      <c r="B20" s="60" t="s">
        <v>68</v>
      </c>
      <c r="C20" s="54" t="s">
        <v>58</v>
      </c>
      <c r="D20" s="105">
        <v>1</v>
      </c>
      <c r="E20" s="58">
        <v>55000</v>
      </c>
      <c r="F20" s="58">
        <f>E20*0.4/100</f>
        <v>220</v>
      </c>
      <c r="G20" s="58">
        <v>250</v>
      </c>
      <c r="H20" s="98">
        <v>7000</v>
      </c>
      <c r="I20" s="98">
        <v>4900</v>
      </c>
      <c r="J20" s="98">
        <v>2100</v>
      </c>
      <c r="K20" s="58"/>
      <c r="L20" s="58"/>
      <c r="M20" s="58">
        <f>I20</f>
        <v>4900</v>
      </c>
      <c r="N20" s="58"/>
      <c r="O20" s="58"/>
      <c r="P20" s="55">
        <f t="shared" ref="P20:P27" si="9">E20/10000*9000</f>
        <v>49500</v>
      </c>
      <c r="Q20" s="55">
        <v>25000</v>
      </c>
      <c r="R20" s="55"/>
      <c r="S20" s="55">
        <v>1000</v>
      </c>
      <c r="T20" s="55">
        <v>-1000</v>
      </c>
      <c r="U20" s="55">
        <f t="shared" si="3"/>
        <v>0</v>
      </c>
      <c r="V20" s="91" t="s">
        <v>153</v>
      </c>
    </row>
    <row r="21" spans="1:22" s="99" customFormat="1" ht="33" customHeight="1" x14ac:dyDescent="0.3">
      <c r="A21" s="90">
        <v>2</v>
      </c>
      <c r="B21" s="60" t="s">
        <v>69</v>
      </c>
      <c r="C21" s="54" t="s">
        <v>58</v>
      </c>
      <c r="D21" s="105">
        <v>1</v>
      </c>
      <c r="E21" s="58">
        <v>4000</v>
      </c>
      <c r="F21" s="58">
        <f>E21*0.4/100</f>
        <v>16</v>
      </c>
      <c r="G21" s="58">
        <v>300</v>
      </c>
      <c r="H21" s="50" t="e">
        <f t="shared" ref="H21:O21" si="10">SUM(H22:H22)</f>
        <v>#REF!</v>
      </c>
      <c r="I21" s="50" t="e">
        <f t="shared" si="10"/>
        <v>#REF!</v>
      </c>
      <c r="J21" s="50" t="e">
        <f t="shared" si="10"/>
        <v>#REF!</v>
      </c>
      <c r="K21" s="50" t="e">
        <f t="shared" si="10"/>
        <v>#REF!</v>
      </c>
      <c r="L21" s="50" t="e">
        <f t="shared" si="10"/>
        <v>#REF!</v>
      </c>
      <c r="M21" s="50" t="e">
        <f t="shared" si="10"/>
        <v>#REF!</v>
      </c>
      <c r="N21" s="50" t="e">
        <f t="shared" si="10"/>
        <v>#REF!</v>
      </c>
      <c r="O21" s="50" t="e">
        <f t="shared" si="10"/>
        <v>#REF!</v>
      </c>
      <c r="P21" s="55">
        <f t="shared" si="9"/>
        <v>3600</v>
      </c>
      <c r="Q21" s="55">
        <v>6200</v>
      </c>
      <c r="R21" s="55">
        <v>4300</v>
      </c>
      <c r="S21" s="55">
        <v>1000</v>
      </c>
      <c r="T21" s="55">
        <v>-1000</v>
      </c>
      <c r="U21" s="55">
        <f t="shared" si="3"/>
        <v>0</v>
      </c>
      <c r="V21" s="91" t="s">
        <v>154</v>
      </c>
    </row>
    <row r="22" spans="1:22" s="95" customFormat="1" ht="24.75" customHeight="1" x14ac:dyDescent="0.3">
      <c r="A22" s="88"/>
      <c r="B22" s="56" t="s">
        <v>70</v>
      </c>
      <c r="C22" s="92"/>
      <c r="D22" s="51">
        <f t="shared" ref="D22:U22" si="11">SUM(D23:D23)</f>
        <v>1</v>
      </c>
      <c r="E22" s="51">
        <f t="shared" si="11"/>
        <v>70000</v>
      </c>
      <c r="F22" s="51">
        <f t="shared" si="11"/>
        <v>280</v>
      </c>
      <c r="G22" s="51">
        <f t="shared" si="11"/>
        <v>450</v>
      </c>
      <c r="H22" s="51" t="e">
        <f t="shared" si="11"/>
        <v>#REF!</v>
      </c>
      <c r="I22" s="51" t="e">
        <f t="shared" si="11"/>
        <v>#REF!</v>
      </c>
      <c r="J22" s="51" t="e">
        <f t="shared" si="11"/>
        <v>#REF!</v>
      </c>
      <c r="K22" s="51" t="e">
        <f t="shared" si="11"/>
        <v>#REF!</v>
      </c>
      <c r="L22" s="51" t="e">
        <f t="shared" si="11"/>
        <v>#REF!</v>
      </c>
      <c r="M22" s="51" t="e">
        <f t="shared" si="11"/>
        <v>#REF!</v>
      </c>
      <c r="N22" s="51" t="e">
        <f t="shared" si="11"/>
        <v>#REF!</v>
      </c>
      <c r="O22" s="51" t="e">
        <f t="shared" si="11"/>
        <v>#REF!</v>
      </c>
      <c r="P22" s="51">
        <f t="shared" si="11"/>
        <v>63000</v>
      </c>
      <c r="Q22" s="51">
        <f t="shared" si="11"/>
        <v>10000</v>
      </c>
      <c r="R22" s="51">
        <f t="shared" si="11"/>
        <v>9400</v>
      </c>
      <c r="S22" s="51">
        <f t="shared" si="11"/>
        <v>1000</v>
      </c>
      <c r="T22" s="51">
        <f t="shared" si="11"/>
        <v>-1000</v>
      </c>
      <c r="U22" s="51">
        <f t="shared" si="11"/>
        <v>0</v>
      </c>
      <c r="V22" s="93"/>
    </row>
    <row r="23" spans="1:22" s="99" customFormat="1" ht="28.5" customHeight="1" x14ac:dyDescent="0.3">
      <c r="A23" s="90">
        <v>1</v>
      </c>
      <c r="B23" s="53" t="s">
        <v>71</v>
      </c>
      <c r="C23" s="54" t="s">
        <v>58</v>
      </c>
      <c r="D23" s="105">
        <v>1</v>
      </c>
      <c r="E23" s="58">
        <v>70000</v>
      </c>
      <c r="F23" s="58">
        <f>E23*0.4/100</f>
        <v>280</v>
      </c>
      <c r="G23" s="58">
        <v>450</v>
      </c>
      <c r="H23" s="100" t="e">
        <f>SUM(#REF!)</f>
        <v>#REF!</v>
      </c>
      <c r="I23" s="100" t="e">
        <f>SUM(#REF!)</f>
        <v>#REF!</v>
      </c>
      <c r="J23" s="100" t="e">
        <f>SUM(#REF!)</f>
        <v>#REF!</v>
      </c>
      <c r="K23" s="100" t="e">
        <f>SUM(#REF!)</f>
        <v>#REF!</v>
      </c>
      <c r="L23" s="100" t="e">
        <f>SUM(#REF!)</f>
        <v>#REF!</v>
      </c>
      <c r="M23" s="100" t="e">
        <f>SUM(#REF!)</f>
        <v>#REF!</v>
      </c>
      <c r="N23" s="100" t="e">
        <f>SUM(#REF!)</f>
        <v>#REF!</v>
      </c>
      <c r="O23" s="100" t="e">
        <f>SUM(#REF!)</f>
        <v>#REF!</v>
      </c>
      <c r="P23" s="55">
        <f t="shared" ref="P23" si="12">E23/10000*9000</f>
        <v>63000</v>
      </c>
      <c r="Q23" s="55">
        <v>10000</v>
      </c>
      <c r="R23" s="55">
        <v>9400</v>
      </c>
      <c r="S23" s="55">
        <v>1000</v>
      </c>
      <c r="T23" s="55">
        <v>-1000</v>
      </c>
      <c r="U23" s="55">
        <f t="shared" si="3"/>
        <v>0</v>
      </c>
      <c r="V23" s="91" t="s">
        <v>155</v>
      </c>
    </row>
    <row r="24" spans="1:22" s="95" customFormat="1" ht="24.75" customHeight="1" x14ac:dyDescent="0.3">
      <c r="A24" s="88"/>
      <c r="B24" s="56" t="s">
        <v>72</v>
      </c>
      <c r="C24" s="92"/>
      <c r="D24" s="51">
        <f t="shared" ref="D24:U24" si="13">SUM(D25:D25)</f>
        <v>1</v>
      </c>
      <c r="E24" s="51">
        <f t="shared" si="13"/>
        <v>0</v>
      </c>
      <c r="F24" s="51">
        <f t="shared" si="13"/>
        <v>0</v>
      </c>
      <c r="G24" s="51">
        <f t="shared" si="13"/>
        <v>0</v>
      </c>
      <c r="H24" s="51">
        <f t="shared" si="13"/>
        <v>0</v>
      </c>
      <c r="I24" s="51">
        <f t="shared" si="13"/>
        <v>0</v>
      </c>
      <c r="J24" s="51">
        <f t="shared" si="13"/>
        <v>0</v>
      </c>
      <c r="K24" s="51">
        <f t="shared" si="13"/>
        <v>0</v>
      </c>
      <c r="L24" s="51">
        <f t="shared" si="13"/>
        <v>0</v>
      </c>
      <c r="M24" s="51">
        <f t="shared" si="13"/>
        <v>0</v>
      </c>
      <c r="N24" s="51">
        <f t="shared" si="13"/>
        <v>0</v>
      </c>
      <c r="O24" s="51">
        <f t="shared" si="13"/>
        <v>0</v>
      </c>
      <c r="P24" s="51">
        <f t="shared" si="13"/>
        <v>0</v>
      </c>
      <c r="Q24" s="51">
        <f t="shared" si="13"/>
        <v>16000</v>
      </c>
      <c r="R24" s="51">
        <f t="shared" si="13"/>
        <v>14960</v>
      </c>
      <c r="S24" s="51">
        <f t="shared" si="13"/>
        <v>1000</v>
      </c>
      <c r="T24" s="51">
        <f t="shared" si="13"/>
        <v>-1000</v>
      </c>
      <c r="U24" s="51">
        <f t="shared" si="13"/>
        <v>0</v>
      </c>
      <c r="V24" s="93"/>
    </row>
    <row r="25" spans="1:22" s="94" customFormat="1" ht="30.75" customHeight="1" x14ac:dyDescent="0.3">
      <c r="A25" s="90">
        <v>2</v>
      </c>
      <c r="B25" s="53" t="s">
        <v>73</v>
      </c>
      <c r="C25" s="62">
        <v>2023</v>
      </c>
      <c r="D25" s="105">
        <v>1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5"/>
      <c r="Q25" s="55">
        <v>16000</v>
      </c>
      <c r="R25" s="55">
        <v>14960</v>
      </c>
      <c r="S25" s="55">
        <v>1000</v>
      </c>
      <c r="T25" s="55">
        <v>-1000</v>
      </c>
      <c r="U25" s="55">
        <f t="shared" si="3"/>
        <v>0</v>
      </c>
      <c r="V25" s="91" t="s">
        <v>156</v>
      </c>
    </row>
    <row r="26" spans="1:22" s="95" customFormat="1" ht="24.75" customHeight="1" x14ac:dyDescent="0.3">
      <c r="A26" s="88"/>
      <c r="B26" s="56" t="s">
        <v>74</v>
      </c>
      <c r="C26" s="92"/>
      <c r="D26" s="51">
        <f t="shared" ref="D26:U26" si="14">SUM(D27:D27)</f>
        <v>1</v>
      </c>
      <c r="E26" s="51">
        <f t="shared" si="14"/>
        <v>20000</v>
      </c>
      <c r="F26" s="51">
        <f t="shared" si="14"/>
        <v>80</v>
      </c>
      <c r="G26" s="51">
        <f t="shared" si="14"/>
        <v>600</v>
      </c>
      <c r="H26" s="51">
        <f t="shared" si="14"/>
        <v>48000</v>
      </c>
      <c r="I26" s="51">
        <f t="shared" si="14"/>
        <v>32640.000000000004</v>
      </c>
      <c r="J26" s="51">
        <f t="shared" si="14"/>
        <v>5760</v>
      </c>
      <c r="K26" s="51">
        <f t="shared" si="14"/>
        <v>0</v>
      </c>
      <c r="L26" s="51">
        <f t="shared" si="14"/>
        <v>0</v>
      </c>
      <c r="M26" s="51">
        <f t="shared" si="14"/>
        <v>0</v>
      </c>
      <c r="N26" s="51">
        <f t="shared" si="14"/>
        <v>32640.000000000004</v>
      </c>
      <c r="O26" s="51">
        <f t="shared" si="14"/>
        <v>0</v>
      </c>
      <c r="P26" s="51">
        <f t="shared" si="14"/>
        <v>18000</v>
      </c>
      <c r="Q26" s="51">
        <f t="shared" si="14"/>
        <v>18000</v>
      </c>
      <c r="R26" s="51">
        <f t="shared" si="14"/>
        <v>18800</v>
      </c>
      <c r="S26" s="51">
        <f t="shared" si="14"/>
        <v>1500</v>
      </c>
      <c r="T26" s="51">
        <f t="shared" si="14"/>
        <v>-1500</v>
      </c>
      <c r="U26" s="51">
        <f t="shared" si="14"/>
        <v>0</v>
      </c>
      <c r="V26" s="93"/>
    </row>
    <row r="27" spans="1:22" s="94" customFormat="1" ht="24.75" customHeight="1" x14ac:dyDescent="0.3">
      <c r="A27" s="90">
        <v>1</v>
      </c>
      <c r="B27" s="60" t="s">
        <v>75</v>
      </c>
      <c r="C27" s="59" t="s">
        <v>58</v>
      </c>
      <c r="D27" s="105">
        <v>1</v>
      </c>
      <c r="E27" s="58">
        <v>20000</v>
      </c>
      <c r="F27" s="58">
        <f>E27*0.4/100</f>
        <v>80</v>
      </c>
      <c r="G27" s="58">
        <v>600</v>
      </c>
      <c r="H27" s="98">
        <f t="shared" ref="H27" si="15">F27*G27</f>
        <v>48000</v>
      </c>
      <c r="I27" s="98">
        <f t="shared" ref="I27" si="16">H27*0.68</f>
        <v>32640.000000000004</v>
      </c>
      <c r="J27" s="98">
        <f t="shared" ref="J27" si="17">H27*0.12</f>
        <v>5760</v>
      </c>
      <c r="K27" s="58"/>
      <c r="L27" s="58"/>
      <c r="M27" s="58"/>
      <c r="N27" s="58">
        <f>I27</f>
        <v>32640.000000000004</v>
      </c>
      <c r="O27" s="58"/>
      <c r="P27" s="55">
        <f t="shared" si="9"/>
        <v>18000</v>
      </c>
      <c r="Q27" s="55">
        <v>18000</v>
      </c>
      <c r="R27" s="55">
        <v>18800</v>
      </c>
      <c r="S27" s="55">
        <v>1500</v>
      </c>
      <c r="T27" s="55">
        <v>-1500</v>
      </c>
      <c r="U27" s="55">
        <f t="shared" si="3"/>
        <v>0</v>
      </c>
      <c r="V27" s="91" t="s">
        <v>157</v>
      </c>
    </row>
    <row r="28" spans="1:22" s="96" customFormat="1" ht="24.75" customHeight="1" x14ac:dyDescent="0.3">
      <c r="A28" s="88"/>
      <c r="B28" s="56" t="s">
        <v>76</v>
      </c>
      <c r="C28" s="92"/>
      <c r="D28" s="51">
        <f t="shared" ref="D28:U28" si="18">SUM(D29:D29)</f>
        <v>0</v>
      </c>
      <c r="E28" s="51">
        <f t="shared" si="18"/>
        <v>0</v>
      </c>
      <c r="F28" s="51">
        <f t="shared" si="18"/>
        <v>0</v>
      </c>
      <c r="G28" s="51">
        <f t="shared" si="18"/>
        <v>0</v>
      </c>
      <c r="H28" s="51">
        <f t="shared" si="18"/>
        <v>0</v>
      </c>
      <c r="I28" s="51">
        <f t="shared" si="18"/>
        <v>0</v>
      </c>
      <c r="J28" s="51">
        <f t="shared" si="18"/>
        <v>0</v>
      </c>
      <c r="K28" s="51">
        <f t="shared" si="18"/>
        <v>0</v>
      </c>
      <c r="L28" s="51">
        <f t="shared" si="18"/>
        <v>0</v>
      </c>
      <c r="M28" s="51">
        <f t="shared" si="18"/>
        <v>0</v>
      </c>
      <c r="N28" s="51">
        <f t="shared" si="18"/>
        <v>0</v>
      </c>
      <c r="O28" s="51">
        <f t="shared" si="18"/>
        <v>0</v>
      </c>
      <c r="P28" s="51">
        <f t="shared" si="18"/>
        <v>0</v>
      </c>
      <c r="Q28" s="51">
        <f t="shared" si="18"/>
        <v>0</v>
      </c>
      <c r="R28" s="51">
        <f t="shared" si="18"/>
        <v>0</v>
      </c>
      <c r="S28" s="51">
        <f t="shared" si="18"/>
        <v>0</v>
      </c>
      <c r="T28" s="51">
        <f t="shared" si="18"/>
        <v>0</v>
      </c>
      <c r="U28" s="51">
        <f t="shared" si="18"/>
        <v>0</v>
      </c>
      <c r="V28" s="93"/>
    </row>
    <row r="29" spans="1:22" s="94" customFormat="1" ht="15.75" customHeight="1" x14ac:dyDescent="0.3">
      <c r="A29" s="90"/>
      <c r="B29" s="60"/>
      <c r="C29" s="54"/>
      <c r="D29" s="51"/>
      <c r="E29" s="58"/>
      <c r="F29" s="58"/>
      <c r="G29" s="58"/>
      <c r="H29" s="98"/>
      <c r="I29" s="98"/>
      <c r="J29" s="98"/>
      <c r="K29" s="58"/>
      <c r="L29" s="58"/>
      <c r="M29" s="58"/>
      <c r="N29" s="58"/>
      <c r="O29" s="58"/>
      <c r="P29" s="55"/>
      <c r="Q29" s="55"/>
      <c r="R29" s="55"/>
      <c r="S29" s="55"/>
      <c r="T29" s="55"/>
      <c r="U29" s="55">
        <f t="shared" si="3"/>
        <v>0</v>
      </c>
      <c r="V29" s="91"/>
    </row>
    <row r="30" spans="1:22" s="95" customFormat="1" ht="24.75" customHeight="1" x14ac:dyDescent="0.3">
      <c r="A30" s="88"/>
      <c r="B30" s="56" t="s">
        <v>77</v>
      </c>
      <c r="C30" s="92"/>
      <c r="D30" s="51">
        <f t="shared" ref="D30:U30" si="19">SUM(D31:D31)</f>
        <v>1</v>
      </c>
      <c r="E30" s="51">
        <f t="shared" si="19"/>
        <v>18000</v>
      </c>
      <c r="F30" s="51">
        <f t="shared" si="19"/>
        <v>72</v>
      </c>
      <c r="G30" s="51">
        <f t="shared" si="19"/>
        <v>500</v>
      </c>
      <c r="H30" s="51">
        <f t="shared" si="19"/>
        <v>36000</v>
      </c>
      <c r="I30" s="51">
        <f t="shared" si="19"/>
        <v>24480</v>
      </c>
      <c r="J30" s="51">
        <f t="shared" si="19"/>
        <v>4320</v>
      </c>
      <c r="K30" s="51">
        <f t="shared" si="19"/>
        <v>0</v>
      </c>
      <c r="L30" s="51">
        <f t="shared" si="19"/>
        <v>0</v>
      </c>
      <c r="M30" s="51">
        <f t="shared" si="19"/>
        <v>24480</v>
      </c>
      <c r="N30" s="51">
        <f t="shared" si="19"/>
        <v>0</v>
      </c>
      <c r="O30" s="51">
        <f t="shared" si="19"/>
        <v>0</v>
      </c>
      <c r="P30" s="51">
        <f t="shared" si="19"/>
        <v>16200</v>
      </c>
      <c r="Q30" s="51">
        <f t="shared" si="19"/>
        <v>18000</v>
      </c>
      <c r="R30" s="51">
        <f t="shared" si="19"/>
        <v>0</v>
      </c>
      <c r="S30" s="51">
        <f t="shared" si="19"/>
        <v>1000</v>
      </c>
      <c r="T30" s="51">
        <f t="shared" si="19"/>
        <v>-1000</v>
      </c>
      <c r="U30" s="51">
        <f t="shared" si="19"/>
        <v>0</v>
      </c>
      <c r="V30" s="93"/>
    </row>
    <row r="31" spans="1:22" s="94" customFormat="1" ht="24.75" customHeight="1" x14ac:dyDescent="0.3">
      <c r="A31" s="90">
        <v>3</v>
      </c>
      <c r="B31" s="60" t="s">
        <v>78</v>
      </c>
      <c r="C31" s="59" t="s">
        <v>79</v>
      </c>
      <c r="D31" s="105">
        <v>1</v>
      </c>
      <c r="E31" s="58">
        <v>18000</v>
      </c>
      <c r="F31" s="58">
        <f t="shared" ref="F31" si="20">E31*0.4/100</f>
        <v>72</v>
      </c>
      <c r="G31" s="58">
        <v>500</v>
      </c>
      <c r="H31" s="98">
        <f>F31*G31</f>
        <v>36000</v>
      </c>
      <c r="I31" s="98">
        <f>H31*0.68</f>
        <v>24480</v>
      </c>
      <c r="J31" s="98">
        <f>H31*0.12</f>
        <v>4320</v>
      </c>
      <c r="K31" s="58"/>
      <c r="L31" s="58"/>
      <c r="M31" s="58">
        <f>I31</f>
        <v>24480</v>
      </c>
      <c r="N31" s="58"/>
      <c r="O31" s="58"/>
      <c r="P31" s="55">
        <f>E31/10000*9000</f>
        <v>16200</v>
      </c>
      <c r="Q31" s="55">
        <v>18000</v>
      </c>
      <c r="R31" s="55"/>
      <c r="S31" s="55">
        <v>1000</v>
      </c>
      <c r="T31" s="55">
        <v>-1000</v>
      </c>
      <c r="U31" s="55">
        <f t="shared" si="3"/>
        <v>0</v>
      </c>
      <c r="V31" s="91" t="s">
        <v>80</v>
      </c>
    </row>
    <row r="32" spans="1:22" s="95" customFormat="1" ht="24.75" customHeight="1" x14ac:dyDescent="0.3">
      <c r="A32" s="88"/>
      <c r="B32" s="56" t="s">
        <v>81</v>
      </c>
      <c r="C32" s="92"/>
      <c r="D32" s="51">
        <f t="shared" ref="D32:U32" si="21">SUM(D33:D33)</f>
        <v>1</v>
      </c>
      <c r="E32" s="51">
        <f t="shared" si="21"/>
        <v>30000</v>
      </c>
      <c r="F32" s="51">
        <f t="shared" si="21"/>
        <v>120</v>
      </c>
      <c r="G32" s="51">
        <f t="shared" si="21"/>
        <v>400</v>
      </c>
      <c r="H32" s="51">
        <f t="shared" si="21"/>
        <v>48000</v>
      </c>
      <c r="I32" s="51">
        <f t="shared" si="21"/>
        <v>33600</v>
      </c>
      <c r="J32" s="51">
        <f t="shared" si="21"/>
        <v>4032</v>
      </c>
      <c r="K32" s="51">
        <f t="shared" si="21"/>
        <v>0</v>
      </c>
      <c r="L32" s="51">
        <f t="shared" si="21"/>
        <v>0</v>
      </c>
      <c r="M32" s="51">
        <f t="shared" si="21"/>
        <v>33600</v>
      </c>
      <c r="N32" s="51">
        <f t="shared" si="21"/>
        <v>0</v>
      </c>
      <c r="O32" s="51">
        <f t="shared" si="21"/>
        <v>0</v>
      </c>
      <c r="P32" s="51">
        <f t="shared" si="21"/>
        <v>27000</v>
      </c>
      <c r="Q32" s="51">
        <f t="shared" si="21"/>
        <v>30000</v>
      </c>
      <c r="R32" s="51">
        <f t="shared" si="21"/>
        <v>28500</v>
      </c>
      <c r="S32" s="51">
        <f t="shared" si="21"/>
        <v>1200</v>
      </c>
      <c r="T32" s="51">
        <f t="shared" si="21"/>
        <v>-1200</v>
      </c>
      <c r="U32" s="51">
        <f t="shared" si="21"/>
        <v>0</v>
      </c>
      <c r="V32" s="93"/>
    </row>
    <row r="33" spans="1:22" s="94" customFormat="1" ht="24.75" customHeight="1" x14ac:dyDescent="0.3">
      <c r="A33" s="90">
        <v>1</v>
      </c>
      <c r="B33" s="53" t="s">
        <v>82</v>
      </c>
      <c r="C33" s="54" t="s">
        <v>58</v>
      </c>
      <c r="D33" s="105">
        <v>1</v>
      </c>
      <c r="E33" s="58">
        <v>30000</v>
      </c>
      <c r="F33" s="58">
        <f t="shared" ref="F33" si="22">E33*0.4/100</f>
        <v>120</v>
      </c>
      <c r="G33" s="58">
        <v>400</v>
      </c>
      <c r="H33" s="98">
        <f t="shared" ref="H33" si="23">F33*G33</f>
        <v>48000</v>
      </c>
      <c r="I33" s="98">
        <f t="shared" ref="I33" si="24">H33*70/100</f>
        <v>33600</v>
      </c>
      <c r="J33" s="98">
        <f t="shared" ref="J33" si="25">I33*12/100</f>
        <v>4032</v>
      </c>
      <c r="K33" s="58"/>
      <c r="L33" s="58"/>
      <c r="M33" s="58">
        <f>I33</f>
        <v>33600</v>
      </c>
      <c r="N33" s="58"/>
      <c r="O33" s="58"/>
      <c r="P33" s="55">
        <f>E33/10000*9000</f>
        <v>27000</v>
      </c>
      <c r="Q33" s="55">
        <v>30000</v>
      </c>
      <c r="R33" s="55">
        <v>28500</v>
      </c>
      <c r="S33" s="55">
        <v>1200</v>
      </c>
      <c r="T33" s="55">
        <v>-1200</v>
      </c>
      <c r="U33" s="55">
        <f t="shared" si="3"/>
        <v>0</v>
      </c>
      <c r="V33" s="91" t="s">
        <v>158</v>
      </c>
    </row>
    <row r="34" spans="1:22" s="95" customFormat="1" ht="24.75" customHeight="1" x14ac:dyDescent="0.3">
      <c r="A34" s="88"/>
      <c r="B34" s="56" t="s">
        <v>83</v>
      </c>
      <c r="C34" s="92"/>
      <c r="D34" s="51">
        <f t="shared" ref="D34:U34" si="26">SUM(D35:D35)</f>
        <v>1</v>
      </c>
      <c r="E34" s="51">
        <f t="shared" si="26"/>
        <v>11900</v>
      </c>
      <c r="F34" s="51">
        <f t="shared" si="26"/>
        <v>47.6</v>
      </c>
      <c r="G34" s="51">
        <f t="shared" si="26"/>
        <v>650</v>
      </c>
      <c r="H34" s="51">
        <f t="shared" si="26"/>
        <v>30940</v>
      </c>
      <c r="I34" s="51">
        <f t="shared" si="26"/>
        <v>21658</v>
      </c>
      <c r="J34" s="51">
        <f t="shared" si="26"/>
        <v>2598.96</v>
      </c>
      <c r="K34" s="51">
        <f t="shared" si="26"/>
        <v>0</v>
      </c>
      <c r="L34" s="51">
        <f t="shared" si="26"/>
        <v>0</v>
      </c>
      <c r="M34" s="51">
        <f t="shared" si="26"/>
        <v>0</v>
      </c>
      <c r="N34" s="51">
        <f t="shared" si="26"/>
        <v>0</v>
      </c>
      <c r="O34" s="51">
        <f t="shared" si="26"/>
        <v>21658</v>
      </c>
      <c r="P34" s="51">
        <f t="shared" si="26"/>
        <v>10710</v>
      </c>
      <c r="Q34" s="51">
        <f t="shared" si="26"/>
        <v>11900</v>
      </c>
      <c r="R34" s="51">
        <f t="shared" si="26"/>
        <v>10200</v>
      </c>
      <c r="S34" s="51">
        <f t="shared" si="26"/>
        <v>1000</v>
      </c>
      <c r="T34" s="51">
        <f t="shared" si="26"/>
        <v>-1000</v>
      </c>
      <c r="U34" s="51">
        <f t="shared" si="26"/>
        <v>0</v>
      </c>
      <c r="V34" s="93"/>
    </row>
    <row r="35" spans="1:22" s="94" customFormat="1" ht="36.75" customHeight="1" x14ac:dyDescent="0.3">
      <c r="A35" s="90">
        <v>1</v>
      </c>
      <c r="B35" s="53" t="s">
        <v>84</v>
      </c>
      <c r="C35" s="54" t="s">
        <v>58</v>
      </c>
      <c r="D35" s="105">
        <v>1</v>
      </c>
      <c r="E35" s="58">
        <v>11900</v>
      </c>
      <c r="F35" s="58">
        <f t="shared" ref="F35" si="27">E35*0.4/100</f>
        <v>47.6</v>
      </c>
      <c r="G35" s="58">
        <v>650</v>
      </c>
      <c r="H35" s="98">
        <f t="shared" ref="H35" si="28">F35*G35</f>
        <v>30940</v>
      </c>
      <c r="I35" s="98">
        <f t="shared" ref="I35" si="29">H35*70/100</f>
        <v>21658</v>
      </c>
      <c r="J35" s="98">
        <f t="shared" ref="J35" si="30">I35*12/100</f>
        <v>2598.96</v>
      </c>
      <c r="K35" s="58"/>
      <c r="L35" s="58"/>
      <c r="M35" s="58"/>
      <c r="N35" s="58"/>
      <c r="O35" s="58">
        <f>I35</f>
        <v>21658</v>
      </c>
      <c r="P35" s="55">
        <f>E35/10000*9000</f>
        <v>10710</v>
      </c>
      <c r="Q35" s="55">
        <v>11900</v>
      </c>
      <c r="R35" s="55">
        <v>10200</v>
      </c>
      <c r="S35" s="55">
        <v>1000</v>
      </c>
      <c r="T35" s="55">
        <v>-1000</v>
      </c>
      <c r="U35" s="55">
        <f t="shared" si="3"/>
        <v>0</v>
      </c>
      <c r="V35" s="91" t="s">
        <v>159</v>
      </c>
    </row>
    <row r="36" spans="1:22" s="95" customFormat="1" ht="18.75" customHeight="1" x14ac:dyDescent="0.3">
      <c r="A36" s="88"/>
      <c r="B36" s="56" t="s">
        <v>85</v>
      </c>
      <c r="C36" s="92"/>
      <c r="D36" s="51">
        <f t="shared" ref="D36:S36" si="31">SUM(D37:D37)</f>
        <v>0</v>
      </c>
      <c r="E36" s="51">
        <f t="shared" si="31"/>
        <v>0</v>
      </c>
      <c r="F36" s="51">
        <f t="shared" si="31"/>
        <v>0</v>
      </c>
      <c r="G36" s="51">
        <f t="shared" si="31"/>
        <v>0</v>
      </c>
      <c r="H36" s="51">
        <f t="shared" si="31"/>
        <v>0</v>
      </c>
      <c r="I36" s="51">
        <f t="shared" si="31"/>
        <v>0</v>
      </c>
      <c r="J36" s="51">
        <f t="shared" si="31"/>
        <v>0</v>
      </c>
      <c r="K36" s="51">
        <f t="shared" si="31"/>
        <v>0</v>
      </c>
      <c r="L36" s="51">
        <f t="shared" si="31"/>
        <v>0</v>
      </c>
      <c r="M36" s="51">
        <f t="shared" si="31"/>
        <v>0</v>
      </c>
      <c r="N36" s="51">
        <f t="shared" si="31"/>
        <v>0</v>
      </c>
      <c r="O36" s="51">
        <f t="shared" si="31"/>
        <v>0</v>
      </c>
      <c r="P36" s="51">
        <f t="shared" si="31"/>
        <v>0</v>
      </c>
      <c r="Q36" s="51">
        <f t="shared" si="31"/>
        <v>0</v>
      </c>
      <c r="R36" s="51">
        <f t="shared" si="31"/>
        <v>0</v>
      </c>
      <c r="S36" s="51">
        <f t="shared" si="31"/>
        <v>0</v>
      </c>
      <c r="T36" s="51"/>
      <c r="U36" s="55">
        <f t="shared" si="3"/>
        <v>0</v>
      </c>
      <c r="V36" s="93"/>
    </row>
    <row r="37" spans="1:22" s="94" customFormat="1" ht="18.75" customHeight="1" x14ac:dyDescent="0.3">
      <c r="A37" s="90"/>
      <c r="B37" s="60"/>
      <c r="C37" s="102"/>
      <c r="D37" s="51"/>
      <c r="E37" s="58"/>
      <c r="F37" s="58"/>
      <c r="G37" s="58"/>
      <c r="H37" s="98"/>
      <c r="I37" s="98"/>
      <c r="J37" s="98"/>
      <c r="K37" s="58"/>
      <c r="L37" s="58"/>
      <c r="M37" s="58"/>
      <c r="N37" s="58"/>
      <c r="O37" s="58"/>
      <c r="P37" s="55"/>
      <c r="Q37" s="55"/>
      <c r="R37" s="55"/>
      <c r="S37" s="55"/>
      <c r="T37" s="55"/>
      <c r="U37" s="55">
        <f t="shared" si="3"/>
        <v>0</v>
      </c>
      <c r="V37" s="91"/>
    </row>
    <row r="38" spans="1:22" s="95" customFormat="1" ht="18.75" customHeight="1" x14ac:dyDescent="0.3">
      <c r="A38" s="88"/>
      <c r="B38" s="56" t="s">
        <v>86</v>
      </c>
      <c r="C38" s="92"/>
      <c r="D38" s="51">
        <f t="shared" ref="D38:U38" si="32">SUM(D39:D39)</f>
        <v>1</v>
      </c>
      <c r="E38" s="51">
        <f t="shared" si="32"/>
        <v>6000</v>
      </c>
      <c r="F38" s="51">
        <f t="shared" si="32"/>
        <v>24</v>
      </c>
      <c r="G38" s="51">
        <f t="shared" si="32"/>
        <v>0</v>
      </c>
      <c r="H38" s="51">
        <f t="shared" si="32"/>
        <v>0</v>
      </c>
      <c r="I38" s="51">
        <f t="shared" si="32"/>
        <v>0</v>
      </c>
      <c r="J38" s="51">
        <f t="shared" si="32"/>
        <v>0</v>
      </c>
      <c r="K38" s="51">
        <f t="shared" si="32"/>
        <v>0</v>
      </c>
      <c r="L38" s="51">
        <f t="shared" si="32"/>
        <v>0</v>
      </c>
      <c r="M38" s="51">
        <f t="shared" si="32"/>
        <v>0</v>
      </c>
      <c r="N38" s="51">
        <f t="shared" si="32"/>
        <v>0</v>
      </c>
      <c r="O38" s="51">
        <f t="shared" si="32"/>
        <v>0</v>
      </c>
      <c r="P38" s="51">
        <f t="shared" si="32"/>
        <v>5400</v>
      </c>
      <c r="Q38" s="51">
        <f t="shared" si="32"/>
        <v>20000</v>
      </c>
      <c r="R38" s="51">
        <f t="shared" si="32"/>
        <v>0</v>
      </c>
      <c r="S38" s="51">
        <f t="shared" si="32"/>
        <v>1000</v>
      </c>
      <c r="T38" s="51">
        <f t="shared" si="32"/>
        <v>-1000</v>
      </c>
      <c r="U38" s="51">
        <f t="shared" si="32"/>
        <v>0</v>
      </c>
      <c r="V38" s="93"/>
    </row>
    <row r="39" spans="1:22" s="110" customFormat="1" ht="34.5" customHeight="1" x14ac:dyDescent="0.3">
      <c r="A39" s="90">
        <v>1</v>
      </c>
      <c r="B39" s="61" t="s">
        <v>87</v>
      </c>
      <c r="C39" s="107">
        <v>2023</v>
      </c>
      <c r="D39" s="105">
        <v>1</v>
      </c>
      <c r="E39" s="108">
        <v>6000</v>
      </c>
      <c r="F39" s="108">
        <f t="shared" ref="F39" si="33">E39*0.4/100</f>
        <v>24</v>
      </c>
      <c r="G39" s="108"/>
      <c r="H39" s="109"/>
      <c r="I39" s="109"/>
      <c r="J39" s="109"/>
      <c r="K39" s="109"/>
      <c r="L39" s="109"/>
      <c r="M39" s="109"/>
      <c r="N39" s="109"/>
      <c r="O39" s="109"/>
      <c r="P39" s="55">
        <f t="shared" ref="P39" si="34">E39/10000*9000</f>
        <v>5400</v>
      </c>
      <c r="Q39" s="55">
        <v>20000</v>
      </c>
      <c r="R39" s="55"/>
      <c r="S39" s="55">
        <v>1000</v>
      </c>
      <c r="T39" s="55">
        <v>-1000</v>
      </c>
      <c r="U39" s="55">
        <f t="shared" si="3"/>
        <v>0</v>
      </c>
      <c r="V39" s="91" t="s">
        <v>160</v>
      </c>
    </row>
    <row r="40" spans="1:22" s="95" customFormat="1" ht="29.25" customHeight="1" x14ac:dyDescent="0.3">
      <c r="A40" s="88"/>
      <c r="B40" s="56" t="s">
        <v>88</v>
      </c>
      <c r="C40" s="92"/>
      <c r="D40" s="51">
        <f t="shared" ref="D40:U40" si="35">SUM(D41:D41)</f>
        <v>1</v>
      </c>
      <c r="E40" s="51">
        <f t="shared" si="35"/>
        <v>7000</v>
      </c>
      <c r="F40" s="51">
        <f t="shared" si="35"/>
        <v>28</v>
      </c>
      <c r="G40" s="51">
        <f t="shared" si="35"/>
        <v>350</v>
      </c>
      <c r="H40" s="51">
        <f t="shared" si="35"/>
        <v>9800</v>
      </c>
      <c r="I40" s="51">
        <f t="shared" si="35"/>
        <v>6664.0000000000009</v>
      </c>
      <c r="J40" s="51">
        <f t="shared" si="35"/>
        <v>1176</v>
      </c>
      <c r="K40" s="51">
        <f t="shared" si="35"/>
        <v>0</v>
      </c>
      <c r="L40" s="51">
        <f t="shared" si="35"/>
        <v>0</v>
      </c>
      <c r="M40" s="51">
        <f t="shared" si="35"/>
        <v>6664.0000000000009</v>
      </c>
      <c r="N40" s="51">
        <f t="shared" si="35"/>
        <v>0</v>
      </c>
      <c r="O40" s="51">
        <f t="shared" si="35"/>
        <v>0</v>
      </c>
      <c r="P40" s="51">
        <f t="shared" si="35"/>
        <v>6300</v>
      </c>
      <c r="Q40" s="51">
        <f t="shared" si="35"/>
        <v>7000</v>
      </c>
      <c r="R40" s="51">
        <f t="shared" si="35"/>
        <v>6500</v>
      </c>
      <c r="S40" s="51">
        <f t="shared" si="35"/>
        <v>700</v>
      </c>
      <c r="T40" s="51">
        <f t="shared" si="35"/>
        <v>-700</v>
      </c>
      <c r="U40" s="51">
        <f t="shared" si="35"/>
        <v>0</v>
      </c>
      <c r="V40" s="93"/>
    </row>
    <row r="41" spans="1:22" s="94" customFormat="1" ht="30" customHeight="1" x14ac:dyDescent="0.3">
      <c r="A41" s="90">
        <v>1</v>
      </c>
      <c r="B41" s="53" t="s">
        <v>89</v>
      </c>
      <c r="C41" s="54" t="s">
        <v>58</v>
      </c>
      <c r="D41" s="105">
        <v>1</v>
      </c>
      <c r="E41" s="58">
        <v>7000</v>
      </c>
      <c r="F41" s="58">
        <f t="shared" ref="F41" si="36">E41*0.4/100</f>
        <v>28</v>
      </c>
      <c r="G41" s="58">
        <v>350</v>
      </c>
      <c r="H41" s="98">
        <f t="shared" ref="H41" si="37">F41*G41</f>
        <v>9800</v>
      </c>
      <c r="I41" s="98">
        <f t="shared" ref="I41" si="38">H41*0.68</f>
        <v>6664.0000000000009</v>
      </c>
      <c r="J41" s="98">
        <f t="shared" ref="J41" si="39">H41*0.12</f>
        <v>1176</v>
      </c>
      <c r="K41" s="58"/>
      <c r="L41" s="58"/>
      <c r="M41" s="58">
        <f>I41</f>
        <v>6664.0000000000009</v>
      </c>
      <c r="N41" s="58"/>
      <c r="O41" s="58"/>
      <c r="P41" s="55">
        <f t="shared" ref="P41" si="40">E41/10000*9000</f>
        <v>6300</v>
      </c>
      <c r="Q41" s="55">
        <v>7000</v>
      </c>
      <c r="R41" s="55">
        <v>6500</v>
      </c>
      <c r="S41" s="55">
        <v>700</v>
      </c>
      <c r="T41" s="55">
        <v>-700</v>
      </c>
      <c r="U41" s="55">
        <f t="shared" si="3"/>
        <v>0</v>
      </c>
      <c r="V41" s="91" t="s">
        <v>90</v>
      </c>
    </row>
    <row r="42" spans="1:22" s="96" customFormat="1" ht="24.75" customHeight="1" x14ac:dyDescent="0.3">
      <c r="A42" s="88"/>
      <c r="B42" s="56" t="s">
        <v>91</v>
      </c>
      <c r="C42" s="92"/>
      <c r="D42" s="51">
        <f t="shared" ref="D42:U42" si="41">SUM(D43:D43)</f>
        <v>1</v>
      </c>
      <c r="E42" s="51">
        <f t="shared" si="41"/>
        <v>35000</v>
      </c>
      <c r="F42" s="51">
        <f t="shared" si="41"/>
        <v>140</v>
      </c>
      <c r="G42" s="51">
        <f t="shared" si="41"/>
        <v>450</v>
      </c>
      <c r="H42" s="51">
        <f t="shared" si="41"/>
        <v>63000</v>
      </c>
      <c r="I42" s="51">
        <f t="shared" si="41"/>
        <v>42840</v>
      </c>
      <c r="J42" s="51">
        <f t="shared" si="41"/>
        <v>7560</v>
      </c>
      <c r="K42" s="51">
        <f t="shared" si="41"/>
        <v>0</v>
      </c>
      <c r="L42" s="51">
        <f t="shared" si="41"/>
        <v>0</v>
      </c>
      <c r="M42" s="51">
        <f t="shared" si="41"/>
        <v>0</v>
      </c>
      <c r="N42" s="51">
        <f t="shared" si="41"/>
        <v>0</v>
      </c>
      <c r="O42" s="51">
        <f t="shared" si="41"/>
        <v>42840</v>
      </c>
      <c r="P42" s="51">
        <f t="shared" si="41"/>
        <v>31500</v>
      </c>
      <c r="Q42" s="51">
        <f t="shared" si="41"/>
        <v>35000</v>
      </c>
      <c r="R42" s="51">
        <f t="shared" si="41"/>
        <v>33500</v>
      </c>
      <c r="S42" s="51">
        <f t="shared" si="41"/>
        <v>1000</v>
      </c>
      <c r="T42" s="51">
        <f t="shared" si="41"/>
        <v>-1000</v>
      </c>
      <c r="U42" s="51">
        <f t="shared" si="41"/>
        <v>0</v>
      </c>
      <c r="V42" s="93"/>
    </row>
    <row r="43" spans="1:22" s="94" customFormat="1" ht="29.25" customHeight="1" x14ac:dyDescent="0.3">
      <c r="A43" s="90">
        <v>1</v>
      </c>
      <c r="B43" s="60" t="s">
        <v>92</v>
      </c>
      <c r="C43" s="54" t="s">
        <v>58</v>
      </c>
      <c r="D43" s="105">
        <v>1</v>
      </c>
      <c r="E43" s="58">
        <v>35000</v>
      </c>
      <c r="F43" s="58">
        <f>E43*0.4/100</f>
        <v>140</v>
      </c>
      <c r="G43" s="58">
        <v>450</v>
      </c>
      <c r="H43" s="98">
        <f t="shared" ref="H43" si="42">F43*G43</f>
        <v>63000</v>
      </c>
      <c r="I43" s="98">
        <f t="shared" ref="I43" si="43">H43*0.68</f>
        <v>42840</v>
      </c>
      <c r="J43" s="98">
        <f t="shared" ref="J43" si="44">H43*0.12</f>
        <v>7560</v>
      </c>
      <c r="K43" s="58"/>
      <c r="L43" s="58"/>
      <c r="M43" s="58"/>
      <c r="N43" s="58"/>
      <c r="O43" s="58">
        <f>I43</f>
        <v>42840</v>
      </c>
      <c r="P43" s="55">
        <f>E43/10000*9000</f>
        <v>31500</v>
      </c>
      <c r="Q43" s="55">
        <v>35000</v>
      </c>
      <c r="R43" s="55">
        <v>33500</v>
      </c>
      <c r="S43" s="55">
        <v>1000</v>
      </c>
      <c r="T43" s="55">
        <v>-1000</v>
      </c>
      <c r="U43" s="55">
        <f t="shared" si="3"/>
        <v>0</v>
      </c>
      <c r="V43" s="91" t="s">
        <v>161</v>
      </c>
    </row>
    <row r="44" spans="1:22" s="95" customFormat="1" ht="25.5" customHeight="1" x14ac:dyDescent="0.3">
      <c r="A44" s="88"/>
      <c r="B44" s="56" t="s">
        <v>93</v>
      </c>
      <c r="C44" s="92"/>
      <c r="D44" s="51">
        <f t="shared" ref="D44:U44" si="45">SUM(D45:D48)</f>
        <v>4</v>
      </c>
      <c r="E44" s="51">
        <f t="shared" si="45"/>
        <v>28000</v>
      </c>
      <c r="F44" s="51">
        <f t="shared" si="45"/>
        <v>112</v>
      </c>
      <c r="G44" s="51">
        <f t="shared" si="45"/>
        <v>2200</v>
      </c>
      <c r="H44" s="51" t="e">
        <f t="shared" si="45"/>
        <v>#REF!</v>
      </c>
      <c r="I44" s="51" t="e">
        <f t="shared" si="45"/>
        <v>#REF!</v>
      </c>
      <c r="J44" s="51" t="e">
        <f t="shared" si="45"/>
        <v>#REF!</v>
      </c>
      <c r="K44" s="51" t="e">
        <f t="shared" si="45"/>
        <v>#REF!</v>
      </c>
      <c r="L44" s="51" t="e">
        <f t="shared" si="45"/>
        <v>#REF!</v>
      </c>
      <c r="M44" s="51" t="e">
        <f t="shared" si="45"/>
        <v>#REF!</v>
      </c>
      <c r="N44" s="51" t="e">
        <f t="shared" si="45"/>
        <v>#REF!</v>
      </c>
      <c r="O44" s="51" t="e">
        <f t="shared" si="45"/>
        <v>#REF!</v>
      </c>
      <c r="P44" s="51">
        <f t="shared" si="45"/>
        <v>25200</v>
      </c>
      <c r="Q44" s="51">
        <f t="shared" si="45"/>
        <v>28000</v>
      </c>
      <c r="R44" s="51">
        <f t="shared" si="45"/>
        <v>9500</v>
      </c>
      <c r="S44" s="51">
        <f t="shared" si="45"/>
        <v>3000</v>
      </c>
      <c r="T44" s="51">
        <f t="shared" si="45"/>
        <v>-3000</v>
      </c>
      <c r="U44" s="51">
        <f t="shared" si="45"/>
        <v>0</v>
      </c>
      <c r="V44" s="93"/>
    </row>
    <row r="45" spans="1:22" s="94" customFormat="1" ht="34.5" customHeight="1" x14ac:dyDescent="0.3">
      <c r="A45" s="90">
        <v>1</v>
      </c>
      <c r="B45" s="53" t="s">
        <v>94</v>
      </c>
      <c r="C45" s="62" t="s">
        <v>58</v>
      </c>
      <c r="D45" s="105">
        <v>1</v>
      </c>
      <c r="E45" s="58">
        <v>10000</v>
      </c>
      <c r="F45" s="58">
        <f t="shared" ref="F45:F48" si="46">E45*0.4/100</f>
        <v>40</v>
      </c>
      <c r="G45" s="58">
        <v>400</v>
      </c>
      <c r="H45" s="58"/>
      <c r="I45" s="58"/>
      <c r="J45" s="58"/>
      <c r="K45" s="58"/>
      <c r="L45" s="58"/>
      <c r="M45" s="58"/>
      <c r="N45" s="58"/>
      <c r="O45" s="58"/>
      <c r="P45" s="55">
        <f t="shared" ref="P45:P48" si="47">E45/10000*9000</f>
        <v>9000</v>
      </c>
      <c r="Q45" s="55">
        <v>10000</v>
      </c>
      <c r="R45" s="55">
        <v>9500</v>
      </c>
      <c r="S45" s="55">
        <v>1000</v>
      </c>
      <c r="T45" s="55">
        <v>-1000</v>
      </c>
      <c r="U45" s="55">
        <f t="shared" si="3"/>
        <v>0</v>
      </c>
      <c r="V45" s="91" t="s">
        <v>95</v>
      </c>
    </row>
    <row r="46" spans="1:22" s="94" customFormat="1" ht="22.5" customHeight="1" x14ac:dyDescent="0.3">
      <c r="A46" s="90">
        <v>2</v>
      </c>
      <c r="B46" s="53" t="s">
        <v>96</v>
      </c>
      <c r="C46" s="62" t="s">
        <v>58</v>
      </c>
      <c r="D46" s="105">
        <v>1</v>
      </c>
      <c r="E46" s="58">
        <v>10000</v>
      </c>
      <c r="F46" s="58">
        <f t="shared" si="46"/>
        <v>40</v>
      </c>
      <c r="G46" s="58">
        <v>400</v>
      </c>
      <c r="H46" s="58">
        <f t="shared" ref="H46" si="48">F46*G46</f>
        <v>16000</v>
      </c>
      <c r="I46" s="58">
        <f t="shared" ref="I46" si="49">H46*0.68</f>
        <v>10880</v>
      </c>
      <c r="J46" s="58">
        <f t="shared" ref="J46" si="50">H46*0.12</f>
        <v>1920</v>
      </c>
      <c r="K46" s="58"/>
      <c r="L46" s="58">
        <f>I46</f>
        <v>10880</v>
      </c>
      <c r="M46" s="58"/>
      <c r="N46" s="58"/>
      <c r="O46" s="58"/>
      <c r="P46" s="55">
        <f t="shared" si="47"/>
        <v>9000</v>
      </c>
      <c r="Q46" s="55">
        <v>10000</v>
      </c>
      <c r="R46" s="55"/>
      <c r="S46" s="55">
        <v>700</v>
      </c>
      <c r="T46" s="55">
        <v>-700</v>
      </c>
      <c r="U46" s="55">
        <f t="shared" si="3"/>
        <v>0</v>
      </c>
      <c r="V46" s="91" t="s">
        <v>160</v>
      </c>
    </row>
    <row r="47" spans="1:22" s="110" customFormat="1" ht="37.5" customHeight="1" x14ac:dyDescent="0.3">
      <c r="A47" s="90">
        <v>3</v>
      </c>
      <c r="B47" s="53" t="s">
        <v>97</v>
      </c>
      <c r="C47" s="62" t="s">
        <v>58</v>
      </c>
      <c r="D47" s="105">
        <v>1</v>
      </c>
      <c r="E47" s="108">
        <v>4000</v>
      </c>
      <c r="F47" s="108">
        <f t="shared" ref="F47" si="51">E47*0.4/100</f>
        <v>16</v>
      </c>
      <c r="G47" s="108">
        <v>700</v>
      </c>
      <c r="H47" s="109">
        <f t="shared" ref="H47:O48" si="52">SUM(H49:H51)</f>
        <v>0</v>
      </c>
      <c r="I47" s="109">
        <f t="shared" si="52"/>
        <v>0</v>
      </c>
      <c r="J47" s="109">
        <f t="shared" si="52"/>
        <v>0</v>
      </c>
      <c r="K47" s="109">
        <f t="shared" si="52"/>
        <v>0</v>
      </c>
      <c r="L47" s="109">
        <f t="shared" si="52"/>
        <v>0</v>
      </c>
      <c r="M47" s="109">
        <f t="shared" si="52"/>
        <v>0</v>
      </c>
      <c r="N47" s="109">
        <f t="shared" si="52"/>
        <v>0</v>
      </c>
      <c r="O47" s="109">
        <f t="shared" si="52"/>
        <v>0</v>
      </c>
      <c r="P47" s="55">
        <f t="shared" ref="P47" si="53">E47/10000*9000</f>
        <v>3600</v>
      </c>
      <c r="Q47" s="55">
        <v>4000</v>
      </c>
      <c r="R47" s="55"/>
      <c r="S47" s="55">
        <v>300</v>
      </c>
      <c r="T47" s="55">
        <v>-300</v>
      </c>
      <c r="U47" s="55">
        <f t="shared" ref="U47" si="54">+S47+T47</f>
        <v>0</v>
      </c>
      <c r="V47" s="91" t="s">
        <v>160</v>
      </c>
    </row>
    <row r="48" spans="1:22" s="110" customFormat="1" ht="37.5" customHeight="1" x14ac:dyDescent="0.3">
      <c r="A48" s="90">
        <v>4</v>
      </c>
      <c r="B48" s="53" t="s">
        <v>195</v>
      </c>
      <c r="C48" s="62" t="s">
        <v>58</v>
      </c>
      <c r="D48" s="105">
        <v>1</v>
      </c>
      <c r="E48" s="108">
        <v>4000</v>
      </c>
      <c r="F48" s="108">
        <f t="shared" si="46"/>
        <v>16</v>
      </c>
      <c r="G48" s="108">
        <v>700</v>
      </c>
      <c r="H48" s="109" t="e">
        <f t="shared" si="52"/>
        <v>#REF!</v>
      </c>
      <c r="I48" s="109" t="e">
        <f t="shared" si="52"/>
        <v>#REF!</v>
      </c>
      <c r="J48" s="109" t="e">
        <f t="shared" si="52"/>
        <v>#REF!</v>
      </c>
      <c r="K48" s="109" t="e">
        <f t="shared" si="52"/>
        <v>#REF!</v>
      </c>
      <c r="L48" s="109" t="e">
        <f t="shared" si="52"/>
        <v>#REF!</v>
      </c>
      <c r="M48" s="109" t="e">
        <f t="shared" si="52"/>
        <v>#REF!</v>
      </c>
      <c r="N48" s="109" t="e">
        <f t="shared" si="52"/>
        <v>#REF!</v>
      </c>
      <c r="O48" s="109" t="e">
        <f t="shared" si="52"/>
        <v>#REF!</v>
      </c>
      <c r="P48" s="55">
        <f t="shared" si="47"/>
        <v>3600</v>
      </c>
      <c r="Q48" s="55">
        <v>4000</v>
      </c>
      <c r="R48" s="55"/>
      <c r="S48" s="55">
        <v>1000</v>
      </c>
      <c r="T48" s="55">
        <v>-1000</v>
      </c>
      <c r="U48" s="55">
        <f t="shared" si="3"/>
        <v>0</v>
      </c>
      <c r="V48" s="91" t="s">
        <v>196</v>
      </c>
    </row>
    <row r="49" spans="1:22" s="95" customFormat="1" ht="22.5" customHeight="1" x14ac:dyDescent="0.3">
      <c r="A49" s="88"/>
      <c r="B49" s="56" t="s">
        <v>98</v>
      </c>
      <c r="C49" s="92"/>
      <c r="D49" s="51">
        <f t="shared" ref="D49:U49" si="55">SUM(D50:D51)</f>
        <v>2</v>
      </c>
      <c r="E49" s="51">
        <f t="shared" si="55"/>
        <v>35000</v>
      </c>
      <c r="F49" s="51">
        <f t="shared" si="55"/>
        <v>0</v>
      </c>
      <c r="G49" s="51">
        <f t="shared" si="55"/>
        <v>0</v>
      </c>
      <c r="H49" s="51">
        <f t="shared" si="55"/>
        <v>0</v>
      </c>
      <c r="I49" s="51">
        <f t="shared" si="55"/>
        <v>0</v>
      </c>
      <c r="J49" s="51">
        <f t="shared" si="55"/>
        <v>0</v>
      </c>
      <c r="K49" s="51">
        <f t="shared" si="55"/>
        <v>0</v>
      </c>
      <c r="L49" s="51">
        <f t="shared" si="55"/>
        <v>0</v>
      </c>
      <c r="M49" s="51">
        <f t="shared" si="55"/>
        <v>0</v>
      </c>
      <c r="N49" s="51">
        <f t="shared" si="55"/>
        <v>0</v>
      </c>
      <c r="O49" s="51">
        <f t="shared" si="55"/>
        <v>0</v>
      </c>
      <c r="P49" s="51">
        <f t="shared" si="55"/>
        <v>0</v>
      </c>
      <c r="Q49" s="51">
        <f t="shared" si="55"/>
        <v>35000</v>
      </c>
      <c r="R49" s="51">
        <f t="shared" si="55"/>
        <v>13200</v>
      </c>
      <c r="S49" s="51">
        <f t="shared" si="55"/>
        <v>2000</v>
      </c>
      <c r="T49" s="51">
        <f t="shared" si="55"/>
        <v>-2000</v>
      </c>
      <c r="U49" s="51">
        <f t="shared" si="55"/>
        <v>0</v>
      </c>
      <c r="V49" s="93"/>
    </row>
    <row r="50" spans="1:22" s="94" customFormat="1" ht="22.5" customHeight="1" x14ac:dyDescent="0.3">
      <c r="A50" s="90">
        <v>1</v>
      </c>
      <c r="B50" s="53" t="s">
        <v>99</v>
      </c>
      <c r="C50" s="54" t="s">
        <v>58</v>
      </c>
      <c r="D50" s="105">
        <v>1</v>
      </c>
      <c r="E50" s="58">
        <v>15000</v>
      </c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5"/>
      <c r="Q50" s="55">
        <v>15000</v>
      </c>
      <c r="R50" s="55">
        <v>13200</v>
      </c>
      <c r="S50" s="55">
        <v>1000</v>
      </c>
      <c r="T50" s="55">
        <v>-1000</v>
      </c>
      <c r="U50" s="55">
        <f t="shared" si="3"/>
        <v>0</v>
      </c>
      <c r="V50" s="91" t="s">
        <v>100</v>
      </c>
    </row>
    <row r="51" spans="1:22" s="94" customFormat="1" ht="29.25" customHeight="1" x14ac:dyDescent="0.3">
      <c r="A51" s="90">
        <v>3</v>
      </c>
      <c r="B51" s="53" t="s">
        <v>101</v>
      </c>
      <c r="C51" s="54">
        <v>2023</v>
      </c>
      <c r="D51" s="105">
        <v>1</v>
      </c>
      <c r="E51" s="58">
        <v>20000</v>
      </c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5"/>
      <c r="Q51" s="55">
        <v>20000</v>
      </c>
      <c r="R51" s="55"/>
      <c r="S51" s="55">
        <v>1000</v>
      </c>
      <c r="T51" s="55">
        <v>-1000</v>
      </c>
      <c r="U51" s="55">
        <f t="shared" si="3"/>
        <v>0</v>
      </c>
      <c r="V51" s="91" t="s">
        <v>160</v>
      </c>
    </row>
    <row r="52" spans="1:22" s="95" customFormat="1" ht="22.5" customHeight="1" x14ac:dyDescent="0.3">
      <c r="A52" s="88"/>
      <c r="B52" s="56" t="s">
        <v>102</v>
      </c>
      <c r="C52" s="92"/>
      <c r="D52" s="51">
        <f t="shared" ref="D52:U52" si="56">SUM(D53:D54)</f>
        <v>2</v>
      </c>
      <c r="E52" s="51">
        <f t="shared" si="56"/>
        <v>42000</v>
      </c>
      <c r="F52" s="51">
        <f t="shared" si="56"/>
        <v>100</v>
      </c>
      <c r="G52" s="51">
        <f t="shared" si="56"/>
        <v>400</v>
      </c>
      <c r="H52" s="51" t="e">
        <f t="shared" si="56"/>
        <v>#REF!</v>
      </c>
      <c r="I52" s="51" t="e">
        <f t="shared" si="56"/>
        <v>#REF!</v>
      </c>
      <c r="J52" s="51" t="e">
        <f t="shared" si="56"/>
        <v>#REF!</v>
      </c>
      <c r="K52" s="51" t="e">
        <f t="shared" si="56"/>
        <v>#REF!</v>
      </c>
      <c r="L52" s="51" t="e">
        <f t="shared" si="56"/>
        <v>#REF!</v>
      </c>
      <c r="M52" s="51" t="e">
        <f t="shared" si="56"/>
        <v>#REF!</v>
      </c>
      <c r="N52" s="51" t="e">
        <f t="shared" si="56"/>
        <v>#REF!</v>
      </c>
      <c r="O52" s="51" t="e">
        <f t="shared" si="56"/>
        <v>#REF!</v>
      </c>
      <c r="P52" s="51">
        <f t="shared" si="56"/>
        <v>22500</v>
      </c>
      <c r="Q52" s="51">
        <f t="shared" si="56"/>
        <v>42000</v>
      </c>
      <c r="R52" s="51">
        <f t="shared" si="56"/>
        <v>37500</v>
      </c>
      <c r="S52" s="51">
        <f t="shared" si="56"/>
        <v>2000</v>
      </c>
      <c r="T52" s="51">
        <f t="shared" si="56"/>
        <v>-2000</v>
      </c>
      <c r="U52" s="51">
        <f t="shared" si="56"/>
        <v>0</v>
      </c>
      <c r="V52" s="93"/>
    </row>
    <row r="53" spans="1:22" s="94" customFormat="1" ht="24.75" customHeight="1" x14ac:dyDescent="0.3">
      <c r="A53" s="90">
        <v>1</v>
      </c>
      <c r="B53" s="53" t="s">
        <v>103</v>
      </c>
      <c r="C53" s="54" t="s">
        <v>58</v>
      </c>
      <c r="D53" s="105">
        <v>1</v>
      </c>
      <c r="E53" s="50">
        <v>17000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5"/>
      <c r="Q53" s="55">
        <v>17000</v>
      </c>
      <c r="R53" s="55">
        <v>15000</v>
      </c>
      <c r="S53" s="55">
        <v>1000</v>
      </c>
      <c r="T53" s="55">
        <v>-1000</v>
      </c>
      <c r="U53" s="55">
        <f t="shared" si="3"/>
        <v>0</v>
      </c>
      <c r="V53" s="91" t="s">
        <v>104</v>
      </c>
    </row>
    <row r="54" spans="1:22" s="99" customFormat="1" ht="33.75" customHeight="1" x14ac:dyDescent="0.3">
      <c r="A54" s="90">
        <v>2</v>
      </c>
      <c r="B54" s="60" t="s">
        <v>105</v>
      </c>
      <c r="C54" s="54" t="s">
        <v>58</v>
      </c>
      <c r="D54" s="105">
        <v>1</v>
      </c>
      <c r="E54" s="58">
        <v>25000</v>
      </c>
      <c r="F54" s="58">
        <f>E54*0.4/100</f>
        <v>100</v>
      </c>
      <c r="G54" s="58">
        <v>400</v>
      </c>
      <c r="H54" s="50" t="e">
        <f>SUM(#REF!)</f>
        <v>#REF!</v>
      </c>
      <c r="I54" s="50" t="e">
        <f>SUM(#REF!)</f>
        <v>#REF!</v>
      </c>
      <c r="J54" s="50" t="e">
        <f>SUM(#REF!)</f>
        <v>#REF!</v>
      </c>
      <c r="K54" s="50" t="e">
        <f>SUM(#REF!)</f>
        <v>#REF!</v>
      </c>
      <c r="L54" s="50" t="e">
        <f>SUM(#REF!)</f>
        <v>#REF!</v>
      </c>
      <c r="M54" s="50" t="e">
        <f>SUM(#REF!)</f>
        <v>#REF!</v>
      </c>
      <c r="N54" s="50" t="e">
        <f>SUM(#REF!)</f>
        <v>#REF!</v>
      </c>
      <c r="O54" s="50" t="e">
        <f>SUM(#REF!)</f>
        <v>#REF!</v>
      </c>
      <c r="P54" s="55">
        <f>E54/10000*9000</f>
        <v>22500</v>
      </c>
      <c r="Q54" s="55">
        <v>25000</v>
      </c>
      <c r="R54" s="55">
        <v>22500</v>
      </c>
      <c r="S54" s="55">
        <v>1000</v>
      </c>
      <c r="T54" s="55">
        <v>-1000</v>
      </c>
      <c r="U54" s="55">
        <f t="shared" si="3"/>
        <v>0</v>
      </c>
      <c r="V54" s="91" t="s">
        <v>106</v>
      </c>
    </row>
    <row r="55" spans="1:22" s="95" customFormat="1" ht="23.25" customHeight="1" x14ac:dyDescent="0.3">
      <c r="A55" s="88"/>
      <c r="B55" s="56" t="s">
        <v>107</v>
      </c>
      <c r="C55" s="92"/>
      <c r="D55" s="51">
        <f t="shared" ref="D55:U55" si="57">SUM(D56:D57)</f>
        <v>2</v>
      </c>
      <c r="E55" s="51">
        <f t="shared" si="57"/>
        <v>0</v>
      </c>
      <c r="F55" s="51">
        <f t="shared" si="57"/>
        <v>17000</v>
      </c>
      <c r="G55" s="51">
        <f t="shared" si="57"/>
        <v>16000</v>
      </c>
      <c r="H55" s="51">
        <f t="shared" si="57"/>
        <v>1400</v>
      </c>
      <c r="I55" s="51">
        <f t="shared" si="57"/>
        <v>0</v>
      </c>
      <c r="J55" s="51">
        <f t="shared" si="57"/>
        <v>0</v>
      </c>
      <c r="K55" s="51">
        <f t="shared" si="57"/>
        <v>0</v>
      </c>
      <c r="L55" s="51" t="e">
        <f t="shared" si="57"/>
        <v>#REF!</v>
      </c>
      <c r="M55" s="51">
        <f t="shared" si="57"/>
        <v>0</v>
      </c>
      <c r="N55" s="51">
        <f t="shared" si="57"/>
        <v>0</v>
      </c>
      <c r="O55" s="51">
        <f t="shared" si="57"/>
        <v>0</v>
      </c>
      <c r="P55" s="51">
        <f t="shared" si="57"/>
        <v>0</v>
      </c>
      <c r="Q55" s="51">
        <f t="shared" si="57"/>
        <v>17000</v>
      </c>
      <c r="R55" s="51">
        <f t="shared" si="57"/>
        <v>0</v>
      </c>
      <c r="S55" s="51">
        <f t="shared" si="57"/>
        <v>1400</v>
      </c>
      <c r="T55" s="51">
        <f t="shared" si="57"/>
        <v>-1400</v>
      </c>
      <c r="U55" s="51">
        <f t="shared" si="57"/>
        <v>0</v>
      </c>
      <c r="V55" s="93"/>
    </row>
    <row r="56" spans="1:22" s="94" customFormat="1" ht="28.5" customHeight="1" x14ac:dyDescent="0.3">
      <c r="A56" s="90">
        <v>1</v>
      </c>
      <c r="B56" s="60" t="s">
        <v>108</v>
      </c>
      <c r="C56" s="62" t="s">
        <v>58</v>
      </c>
      <c r="D56" s="105">
        <v>1</v>
      </c>
      <c r="E56" s="101"/>
      <c r="F56" s="55">
        <v>3000</v>
      </c>
      <c r="G56" s="55">
        <v>2500</v>
      </c>
      <c r="H56" s="55">
        <v>400</v>
      </c>
      <c r="I56" s="50"/>
      <c r="J56" s="55"/>
      <c r="K56" s="55"/>
      <c r="L56" s="55" t="e">
        <f>#REF!-I56</f>
        <v>#REF!</v>
      </c>
      <c r="M56" s="55" t="s">
        <v>109</v>
      </c>
      <c r="N56" s="103" t="s">
        <v>110</v>
      </c>
      <c r="O56" s="90"/>
      <c r="P56" s="90"/>
      <c r="Q56" s="55">
        <v>3000</v>
      </c>
      <c r="R56" s="55"/>
      <c r="S56" s="55">
        <v>400</v>
      </c>
      <c r="T56" s="55">
        <v>-400</v>
      </c>
      <c r="U56" s="55">
        <f t="shared" ref="U56:U57" si="58">+S56+T56</f>
        <v>0</v>
      </c>
      <c r="V56" s="91" t="s">
        <v>160</v>
      </c>
    </row>
    <row r="57" spans="1:22" s="94" customFormat="1" ht="32.25" customHeight="1" x14ac:dyDescent="0.3">
      <c r="A57" s="90">
        <v>2</v>
      </c>
      <c r="B57" s="60" t="s">
        <v>111</v>
      </c>
      <c r="C57" s="62" t="s">
        <v>58</v>
      </c>
      <c r="D57" s="105">
        <v>1</v>
      </c>
      <c r="E57" s="101"/>
      <c r="F57" s="55">
        <v>14000</v>
      </c>
      <c r="G57" s="55">
        <v>13500</v>
      </c>
      <c r="H57" s="55">
        <v>1000</v>
      </c>
      <c r="I57" s="50"/>
      <c r="J57" s="55"/>
      <c r="K57" s="55"/>
      <c r="L57" s="55" t="e">
        <f>#REF!-I57</f>
        <v>#REF!</v>
      </c>
      <c r="M57" s="55" t="s">
        <v>109</v>
      </c>
      <c r="N57" s="103" t="s">
        <v>112</v>
      </c>
      <c r="O57" s="90"/>
      <c r="P57" s="90"/>
      <c r="Q57" s="55">
        <v>14000</v>
      </c>
      <c r="R57" s="55"/>
      <c r="S57" s="55">
        <v>1000</v>
      </c>
      <c r="T57" s="55">
        <v>-1000</v>
      </c>
      <c r="U57" s="55">
        <f t="shared" si="58"/>
        <v>0</v>
      </c>
      <c r="V57" s="91" t="s">
        <v>160</v>
      </c>
    </row>
  </sheetData>
  <mergeCells count="26">
    <mergeCell ref="S5:S7"/>
    <mergeCell ref="T5:T7"/>
    <mergeCell ref="V5:V7"/>
    <mergeCell ref="U5:U7"/>
    <mergeCell ref="M5:M7"/>
    <mergeCell ref="N5:N7"/>
    <mergeCell ref="O5:O7"/>
    <mergeCell ref="P5:P7"/>
    <mergeCell ref="Q5:Q7"/>
    <mergeCell ref="R5:R7"/>
    <mergeCell ref="L5:L7"/>
    <mergeCell ref="A2:V2"/>
    <mergeCell ref="A3:V3"/>
    <mergeCell ref="A4:B4"/>
    <mergeCell ref="M4:O4"/>
    <mergeCell ref="C5:C7"/>
    <mergeCell ref="D5:D7"/>
    <mergeCell ref="E5:E7"/>
    <mergeCell ref="F5:F7"/>
    <mergeCell ref="A5:A7"/>
    <mergeCell ref="B5:B7"/>
    <mergeCell ref="G5:G7"/>
    <mergeCell ref="H5:H7"/>
    <mergeCell ref="I5:I7"/>
    <mergeCell ref="J5:J7"/>
    <mergeCell ref="K5:K7"/>
  </mergeCells>
  <pageMargins left="0.41" right="0.2" top="0.46" bottom="0.34" header="0.3" footer="0.2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workbookViewId="0">
      <selection activeCell="E21" sqref="E21"/>
    </sheetView>
  </sheetViews>
  <sheetFormatPr defaultRowHeight="18.75" x14ac:dyDescent="0.3"/>
  <cols>
    <col min="1" max="1" width="4.33203125" style="10" customWidth="1"/>
    <col min="2" max="2" width="47.33203125" style="10" customWidth="1"/>
    <col min="3" max="3" width="5.88671875" style="10" customWidth="1"/>
    <col min="4" max="4" width="10.21875" style="19" customWidth="1"/>
    <col min="5" max="5" width="11.109375" style="15" customWidth="1"/>
    <col min="6" max="6" width="30" style="12" customWidth="1"/>
    <col min="7" max="255" width="8.88671875" style="10"/>
    <col min="256" max="256" width="4.33203125" style="10" customWidth="1"/>
    <col min="257" max="257" width="46.88671875" style="10" customWidth="1"/>
    <col min="258" max="258" width="12.21875" style="10" customWidth="1"/>
    <col min="259" max="260" width="10.44140625" style="10" customWidth="1"/>
    <col min="261" max="261" width="13.109375" style="10" customWidth="1"/>
    <col min="262" max="262" width="10.5546875" style="10" customWidth="1"/>
    <col min="263" max="511" width="8.88671875" style="10"/>
    <col min="512" max="512" width="4.33203125" style="10" customWidth="1"/>
    <col min="513" max="513" width="46.88671875" style="10" customWidth="1"/>
    <col min="514" max="514" width="12.21875" style="10" customWidth="1"/>
    <col min="515" max="516" width="10.44140625" style="10" customWidth="1"/>
    <col min="517" max="517" width="13.109375" style="10" customWidth="1"/>
    <col min="518" max="518" width="10.5546875" style="10" customWidth="1"/>
    <col min="519" max="767" width="8.88671875" style="10"/>
    <col min="768" max="768" width="4.33203125" style="10" customWidth="1"/>
    <col min="769" max="769" width="46.88671875" style="10" customWidth="1"/>
    <col min="770" max="770" width="12.21875" style="10" customWidth="1"/>
    <col min="771" max="772" width="10.44140625" style="10" customWidth="1"/>
    <col min="773" max="773" width="13.109375" style="10" customWidth="1"/>
    <col min="774" max="774" width="10.5546875" style="10" customWidth="1"/>
    <col min="775" max="1023" width="8.88671875" style="10"/>
    <col min="1024" max="1024" width="4.33203125" style="10" customWidth="1"/>
    <col min="1025" max="1025" width="46.88671875" style="10" customWidth="1"/>
    <col min="1026" max="1026" width="12.21875" style="10" customWidth="1"/>
    <col min="1027" max="1028" width="10.44140625" style="10" customWidth="1"/>
    <col min="1029" max="1029" width="13.109375" style="10" customWidth="1"/>
    <col min="1030" max="1030" width="10.5546875" style="10" customWidth="1"/>
    <col min="1031" max="1279" width="8.88671875" style="10"/>
    <col min="1280" max="1280" width="4.33203125" style="10" customWidth="1"/>
    <col min="1281" max="1281" width="46.88671875" style="10" customWidth="1"/>
    <col min="1282" max="1282" width="12.21875" style="10" customWidth="1"/>
    <col min="1283" max="1284" width="10.44140625" style="10" customWidth="1"/>
    <col min="1285" max="1285" width="13.109375" style="10" customWidth="1"/>
    <col min="1286" max="1286" width="10.5546875" style="10" customWidth="1"/>
    <col min="1287" max="1535" width="8.88671875" style="10"/>
    <col min="1536" max="1536" width="4.33203125" style="10" customWidth="1"/>
    <col min="1537" max="1537" width="46.88671875" style="10" customWidth="1"/>
    <col min="1538" max="1538" width="12.21875" style="10" customWidth="1"/>
    <col min="1539" max="1540" width="10.44140625" style="10" customWidth="1"/>
    <col min="1541" max="1541" width="13.109375" style="10" customWidth="1"/>
    <col min="1542" max="1542" width="10.5546875" style="10" customWidth="1"/>
    <col min="1543" max="1791" width="8.88671875" style="10"/>
    <col min="1792" max="1792" width="4.33203125" style="10" customWidth="1"/>
    <col min="1793" max="1793" width="46.88671875" style="10" customWidth="1"/>
    <col min="1794" max="1794" width="12.21875" style="10" customWidth="1"/>
    <col min="1795" max="1796" width="10.44140625" style="10" customWidth="1"/>
    <col min="1797" max="1797" width="13.109375" style="10" customWidth="1"/>
    <col min="1798" max="1798" width="10.5546875" style="10" customWidth="1"/>
    <col min="1799" max="2047" width="8.88671875" style="10"/>
    <col min="2048" max="2048" width="4.33203125" style="10" customWidth="1"/>
    <col min="2049" max="2049" width="46.88671875" style="10" customWidth="1"/>
    <col min="2050" max="2050" width="12.21875" style="10" customWidth="1"/>
    <col min="2051" max="2052" width="10.44140625" style="10" customWidth="1"/>
    <col min="2053" max="2053" width="13.109375" style="10" customWidth="1"/>
    <col min="2054" max="2054" width="10.5546875" style="10" customWidth="1"/>
    <col min="2055" max="2303" width="8.88671875" style="10"/>
    <col min="2304" max="2304" width="4.33203125" style="10" customWidth="1"/>
    <col min="2305" max="2305" width="46.88671875" style="10" customWidth="1"/>
    <col min="2306" max="2306" width="12.21875" style="10" customWidth="1"/>
    <col min="2307" max="2308" width="10.44140625" style="10" customWidth="1"/>
    <col min="2309" max="2309" width="13.109375" style="10" customWidth="1"/>
    <col min="2310" max="2310" width="10.5546875" style="10" customWidth="1"/>
    <col min="2311" max="2559" width="8.88671875" style="10"/>
    <col min="2560" max="2560" width="4.33203125" style="10" customWidth="1"/>
    <col min="2561" max="2561" width="46.88671875" style="10" customWidth="1"/>
    <col min="2562" max="2562" width="12.21875" style="10" customWidth="1"/>
    <col min="2563" max="2564" width="10.44140625" style="10" customWidth="1"/>
    <col min="2565" max="2565" width="13.109375" style="10" customWidth="1"/>
    <col min="2566" max="2566" width="10.5546875" style="10" customWidth="1"/>
    <col min="2567" max="2815" width="8.88671875" style="10"/>
    <col min="2816" max="2816" width="4.33203125" style="10" customWidth="1"/>
    <col min="2817" max="2817" width="46.88671875" style="10" customWidth="1"/>
    <col min="2818" max="2818" width="12.21875" style="10" customWidth="1"/>
    <col min="2819" max="2820" width="10.44140625" style="10" customWidth="1"/>
    <col min="2821" max="2821" width="13.109375" style="10" customWidth="1"/>
    <col min="2822" max="2822" width="10.5546875" style="10" customWidth="1"/>
    <col min="2823" max="3071" width="8.88671875" style="10"/>
    <col min="3072" max="3072" width="4.33203125" style="10" customWidth="1"/>
    <col min="3073" max="3073" width="46.88671875" style="10" customWidth="1"/>
    <col min="3074" max="3074" width="12.21875" style="10" customWidth="1"/>
    <col min="3075" max="3076" width="10.44140625" style="10" customWidth="1"/>
    <col min="3077" max="3077" width="13.109375" style="10" customWidth="1"/>
    <col min="3078" max="3078" width="10.5546875" style="10" customWidth="1"/>
    <col min="3079" max="3327" width="8.88671875" style="10"/>
    <col min="3328" max="3328" width="4.33203125" style="10" customWidth="1"/>
    <col min="3329" max="3329" width="46.88671875" style="10" customWidth="1"/>
    <col min="3330" max="3330" width="12.21875" style="10" customWidth="1"/>
    <col min="3331" max="3332" width="10.44140625" style="10" customWidth="1"/>
    <col min="3333" max="3333" width="13.109375" style="10" customWidth="1"/>
    <col min="3334" max="3334" width="10.5546875" style="10" customWidth="1"/>
    <col min="3335" max="3583" width="8.88671875" style="10"/>
    <col min="3584" max="3584" width="4.33203125" style="10" customWidth="1"/>
    <col min="3585" max="3585" width="46.88671875" style="10" customWidth="1"/>
    <col min="3586" max="3586" width="12.21875" style="10" customWidth="1"/>
    <col min="3587" max="3588" width="10.44140625" style="10" customWidth="1"/>
    <col min="3589" max="3589" width="13.109375" style="10" customWidth="1"/>
    <col min="3590" max="3590" width="10.5546875" style="10" customWidth="1"/>
    <col min="3591" max="3839" width="8.88671875" style="10"/>
    <col min="3840" max="3840" width="4.33203125" style="10" customWidth="1"/>
    <col min="3841" max="3841" width="46.88671875" style="10" customWidth="1"/>
    <col min="3842" max="3842" width="12.21875" style="10" customWidth="1"/>
    <col min="3843" max="3844" width="10.44140625" style="10" customWidth="1"/>
    <col min="3845" max="3845" width="13.109375" style="10" customWidth="1"/>
    <col min="3846" max="3846" width="10.5546875" style="10" customWidth="1"/>
    <col min="3847" max="4095" width="8.88671875" style="10"/>
    <col min="4096" max="4096" width="4.33203125" style="10" customWidth="1"/>
    <col min="4097" max="4097" width="46.88671875" style="10" customWidth="1"/>
    <col min="4098" max="4098" width="12.21875" style="10" customWidth="1"/>
    <col min="4099" max="4100" width="10.44140625" style="10" customWidth="1"/>
    <col min="4101" max="4101" width="13.109375" style="10" customWidth="1"/>
    <col min="4102" max="4102" width="10.5546875" style="10" customWidth="1"/>
    <col min="4103" max="4351" width="8.88671875" style="10"/>
    <col min="4352" max="4352" width="4.33203125" style="10" customWidth="1"/>
    <col min="4353" max="4353" width="46.88671875" style="10" customWidth="1"/>
    <col min="4354" max="4354" width="12.21875" style="10" customWidth="1"/>
    <col min="4355" max="4356" width="10.44140625" style="10" customWidth="1"/>
    <col min="4357" max="4357" width="13.109375" style="10" customWidth="1"/>
    <col min="4358" max="4358" width="10.5546875" style="10" customWidth="1"/>
    <col min="4359" max="4607" width="8.88671875" style="10"/>
    <col min="4608" max="4608" width="4.33203125" style="10" customWidth="1"/>
    <col min="4609" max="4609" width="46.88671875" style="10" customWidth="1"/>
    <col min="4610" max="4610" width="12.21875" style="10" customWidth="1"/>
    <col min="4611" max="4612" width="10.44140625" style="10" customWidth="1"/>
    <col min="4613" max="4613" width="13.109375" style="10" customWidth="1"/>
    <col min="4614" max="4614" width="10.5546875" style="10" customWidth="1"/>
    <col min="4615" max="4863" width="8.88671875" style="10"/>
    <col min="4864" max="4864" width="4.33203125" style="10" customWidth="1"/>
    <col min="4865" max="4865" width="46.88671875" style="10" customWidth="1"/>
    <col min="4866" max="4866" width="12.21875" style="10" customWidth="1"/>
    <col min="4867" max="4868" width="10.44140625" style="10" customWidth="1"/>
    <col min="4869" max="4869" width="13.109375" style="10" customWidth="1"/>
    <col min="4870" max="4870" width="10.5546875" style="10" customWidth="1"/>
    <col min="4871" max="5119" width="8.88671875" style="10"/>
    <col min="5120" max="5120" width="4.33203125" style="10" customWidth="1"/>
    <col min="5121" max="5121" width="46.88671875" style="10" customWidth="1"/>
    <col min="5122" max="5122" width="12.21875" style="10" customWidth="1"/>
    <col min="5123" max="5124" width="10.44140625" style="10" customWidth="1"/>
    <col min="5125" max="5125" width="13.109375" style="10" customWidth="1"/>
    <col min="5126" max="5126" width="10.5546875" style="10" customWidth="1"/>
    <col min="5127" max="5375" width="8.88671875" style="10"/>
    <col min="5376" max="5376" width="4.33203125" style="10" customWidth="1"/>
    <col min="5377" max="5377" width="46.88671875" style="10" customWidth="1"/>
    <col min="5378" max="5378" width="12.21875" style="10" customWidth="1"/>
    <col min="5379" max="5380" width="10.44140625" style="10" customWidth="1"/>
    <col min="5381" max="5381" width="13.109375" style="10" customWidth="1"/>
    <col min="5382" max="5382" width="10.5546875" style="10" customWidth="1"/>
    <col min="5383" max="5631" width="8.88671875" style="10"/>
    <col min="5632" max="5632" width="4.33203125" style="10" customWidth="1"/>
    <col min="5633" max="5633" width="46.88671875" style="10" customWidth="1"/>
    <col min="5634" max="5634" width="12.21875" style="10" customWidth="1"/>
    <col min="5635" max="5636" width="10.44140625" style="10" customWidth="1"/>
    <col min="5637" max="5637" width="13.109375" style="10" customWidth="1"/>
    <col min="5638" max="5638" width="10.5546875" style="10" customWidth="1"/>
    <col min="5639" max="5887" width="8.88671875" style="10"/>
    <col min="5888" max="5888" width="4.33203125" style="10" customWidth="1"/>
    <col min="5889" max="5889" width="46.88671875" style="10" customWidth="1"/>
    <col min="5890" max="5890" width="12.21875" style="10" customWidth="1"/>
    <col min="5891" max="5892" width="10.44140625" style="10" customWidth="1"/>
    <col min="5893" max="5893" width="13.109375" style="10" customWidth="1"/>
    <col min="5894" max="5894" width="10.5546875" style="10" customWidth="1"/>
    <col min="5895" max="6143" width="8.88671875" style="10"/>
    <col min="6144" max="6144" width="4.33203125" style="10" customWidth="1"/>
    <col min="6145" max="6145" width="46.88671875" style="10" customWidth="1"/>
    <col min="6146" max="6146" width="12.21875" style="10" customWidth="1"/>
    <col min="6147" max="6148" width="10.44140625" style="10" customWidth="1"/>
    <col min="6149" max="6149" width="13.109375" style="10" customWidth="1"/>
    <col min="6150" max="6150" width="10.5546875" style="10" customWidth="1"/>
    <col min="6151" max="6399" width="8.88671875" style="10"/>
    <col min="6400" max="6400" width="4.33203125" style="10" customWidth="1"/>
    <col min="6401" max="6401" width="46.88671875" style="10" customWidth="1"/>
    <col min="6402" max="6402" width="12.21875" style="10" customWidth="1"/>
    <col min="6403" max="6404" width="10.44140625" style="10" customWidth="1"/>
    <col min="6405" max="6405" width="13.109375" style="10" customWidth="1"/>
    <col min="6406" max="6406" width="10.5546875" style="10" customWidth="1"/>
    <col min="6407" max="6655" width="8.88671875" style="10"/>
    <col min="6656" max="6656" width="4.33203125" style="10" customWidth="1"/>
    <col min="6657" max="6657" width="46.88671875" style="10" customWidth="1"/>
    <col min="6658" max="6658" width="12.21875" style="10" customWidth="1"/>
    <col min="6659" max="6660" width="10.44140625" style="10" customWidth="1"/>
    <col min="6661" max="6661" width="13.109375" style="10" customWidth="1"/>
    <col min="6662" max="6662" width="10.5546875" style="10" customWidth="1"/>
    <col min="6663" max="6911" width="8.88671875" style="10"/>
    <col min="6912" max="6912" width="4.33203125" style="10" customWidth="1"/>
    <col min="6913" max="6913" width="46.88671875" style="10" customWidth="1"/>
    <col min="6914" max="6914" width="12.21875" style="10" customWidth="1"/>
    <col min="6915" max="6916" width="10.44140625" style="10" customWidth="1"/>
    <col min="6917" max="6917" width="13.109375" style="10" customWidth="1"/>
    <col min="6918" max="6918" width="10.5546875" style="10" customWidth="1"/>
    <col min="6919" max="7167" width="8.88671875" style="10"/>
    <col min="7168" max="7168" width="4.33203125" style="10" customWidth="1"/>
    <col min="7169" max="7169" width="46.88671875" style="10" customWidth="1"/>
    <col min="7170" max="7170" width="12.21875" style="10" customWidth="1"/>
    <col min="7171" max="7172" width="10.44140625" style="10" customWidth="1"/>
    <col min="7173" max="7173" width="13.109375" style="10" customWidth="1"/>
    <col min="7174" max="7174" width="10.5546875" style="10" customWidth="1"/>
    <col min="7175" max="7423" width="8.88671875" style="10"/>
    <col min="7424" max="7424" width="4.33203125" style="10" customWidth="1"/>
    <col min="7425" max="7425" width="46.88671875" style="10" customWidth="1"/>
    <col min="7426" max="7426" width="12.21875" style="10" customWidth="1"/>
    <col min="7427" max="7428" width="10.44140625" style="10" customWidth="1"/>
    <col min="7429" max="7429" width="13.109375" style="10" customWidth="1"/>
    <col min="7430" max="7430" width="10.5546875" style="10" customWidth="1"/>
    <col min="7431" max="7679" width="8.88671875" style="10"/>
    <col min="7680" max="7680" width="4.33203125" style="10" customWidth="1"/>
    <col min="7681" max="7681" width="46.88671875" style="10" customWidth="1"/>
    <col min="7682" max="7682" width="12.21875" style="10" customWidth="1"/>
    <col min="7683" max="7684" width="10.44140625" style="10" customWidth="1"/>
    <col min="7685" max="7685" width="13.109375" style="10" customWidth="1"/>
    <col min="7686" max="7686" width="10.5546875" style="10" customWidth="1"/>
    <col min="7687" max="7935" width="8.88671875" style="10"/>
    <col min="7936" max="7936" width="4.33203125" style="10" customWidth="1"/>
    <col min="7937" max="7937" width="46.88671875" style="10" customWidth="1"/>
    <col min="7938" max="7938" width="12.21875" style="10" customWidth="1"/>
    <col min="7939" max="7940" width="10.44140625" style="10" customWidth="1"/>
    <col min="7941" max="7941" width="13.109375" style="10" customWidth="1"/>
    <col min="7942" max="7942" width="10.5546875" style="10" customWidth="1"/>
    <col min="7943" max="8191" width="8.88671875" style="10"/>
    <col min="8192" max="8192" width="4.33203125" style="10" customWidth="1"/>
    <col min="8193" max="8193" width="46.88671875" style="10" customWidth="1"/>
    <col min="8194" max="8194" width="12.21875" style="10" customWidth="1"/>
    <col min="8195" max="8196" width="10.44140625" style="10" customWidth="1"/>
    <col min="8197" max="8197" width="13.109375" style="10" customWidth="1"/>
    <col min="8198" max="8198" width="10.5546875" style="10" customWidth="1"/>
    <col min="8199" max="8447" width="8.88671875" style="10"/>
    <col min="8448" max="8448" width="4.33203125" style="10" customWidth="1"/>
    <col min="8449" max="8449" width="46.88671875" style="10" customWidth="1"/>
    <col min="8450" max="8450" width="12.21875" style="10" customWidth="1"/>
    <col min="8451" max="8452" width="10.44140625" style="10" customWidth="1"/>
    <col min="8453" max="8453" width="13.109375" style="10" customWidth="1"/>
    <col min="8454" max="8454" width="10.5546875" style="10" customWidth="1"/>
    <col min="8455" max="8703" width="8.88671875" style="10"/>
    <col min="8704" max="8704" width="4.33203125" style="10" customWidth="1"/>
    <col min="8705" max="8705" width="46.88671875" style="10" customWidth="1"/>
    <col min="8706" max="8706" width="12.21875" style="10" customWidth="1"/>
    <col min="8707" max="8708" width="10.44140625" style="10" customWidth="1"/>
    <col min="8709" max="8709" width="13.109375" style="10" customWidth="1"/>
    <col min="8710" max="8710" width="10.5546875" style="10" customWidth="1"/>
    <col min="8711" max="8959" width="8.88671875" style="10"/>
    <col min="8960" max="8960" width="4.33203125" style="10" customWidth="1"/>
    <col min="8961" max="8961" width="46.88671875" style="10" customWidth="1"/>
    <col min="8962" max="8962" width="12.21875" style="10" customWidth="1"/>
    <col min="8963" max="8964" width="10.44140625" style="10" customWidth="1"/>
    <col min="8965" max="8965" width="13.109375" style="10" customWidth="1"/>
    <col min="8966" max="8966" width="10.5546875" style="10" customWidth="1"/>
    <col min="8967" max="9215" width="8.88671875" style="10"/>
    <col min="9216" max="9216" width="4.33203125" style="10" customWidth="1"/>
    <col min="9217" max="9217" width="46.88671875" style="10" customWidth="1"/>
    <col min="9218" max="9218" width="12.21875" style="10" customWidth="1"/>
    <col min="9219" max="9220" width="10.44140625" style="10" customWidth="1"/>
    <col min="9221" max="9221" width="13.109375" style="10" customWidth="1"/>
    <col min="9222" max="9222" width="10.5546875" style="10" customWidth="1"/>
    <col min="9223" max="9471" width="8.88671875" style="10"/>
    <col min="9472" max="9472" width="4.33203125" style="10" customWidth="1"/>
    <col min="9473" max="9473" width="46.88671875" style="10" customWidth="1"/>
    <col min="9474" max="9474" width="12.21875" style="10" customWidth="1"/>
    <col min="9475" max="9476" width="10.44140625" style="10" customWidth="1"/>
    <col min="9477" max="9477" width="13.109375" style="10" customWidth="1"/>
    <col min="9478" max="9478" width="10.5546875" style="10" customWidth="1"/>
    <col min="9479" max="9727" width="8.88671875" style="10"/>
    <col min="9728" max="9728" width="4.33203125" style="10" customWidth="1"/>
    <col min="9729" max="9729" width="46.88671875" style="10" customWidth="1"/>
    <col min="9730" max="9730" width="12.21875" style="10" customWidth="1"/>
    <col min="9731" max="9732" width="10.44140625" style="10" customWidth="1"/>
    <col min="9733" max="9733" width="13.109375" style="10" customWidth="1"/>
    <col min="9734" max="9734" width="10.5546875" style="10" customWidth="1"/>
    <col min="9735" max="9983" width="8.88671875" style="10"/>
    <col min="9984" max="9984" width="4.33203125" style="10" customWidth="1"/>
    <col min="9985" max="9985" width="46.88671875" style="10" customWidth="1"/>
    <col min="9986" max="9986" width="12.21875" style="10" customWidth="1"/>
    <col min="9987" max="9988" width="10.44140625" style="10" customWidth="1"/>
    <col min="9989" max="9989" width="13.109375" style="10" customWidth="1"/>
    <col min="9990" max="9990" width="10.5546875" style="10" customWidth="1"/>
    <col min="9991" max="10239" width="8.88671875" style="10"/>
    <col min="10240" max="10240" width="4.33203125" style="10" customWidth="1"/>
    <col min="10241" max="10241" width="46.88671875" style="10" customWidth="1"/>
    <col min="10242" max="10242" width="12.21875" style="10" customWidth="1"/>
    <col min="10243" max="10244" width="10.44140625" style="10" customWidth="1"/>
    <col min="10245" max="10245" width="13.109375" style="10" customWidth="1"/>
    <col min="10246" max="10246" width="10.5546875" style="10" customWidth="1"/>
    <col min="10247" max="10495" width="8.88671875" style="10"/>
    <col min="10496" max="10496" width="4.33203125" style="10" customWidth="1"/>
    <col min="10497" max="10497" width="46.88671875" style="10" customWidth="1"/>
    <col min="10498" max="10498" width="12.21875" style="10" customWidth="1"/>
    <col min="10499" max="10500" width="10.44140625" style="10" customWidth="1"/>
    <col min="10501" max="10501" width="13.109375" style="10" customWidth="1"/>
    <col min="10502" max="10502" width="10.5546875" style="10" customWidth="1"/>
    <col min="10503" max="10751" width="8.88671875" style="10"/>
    <col min="10752" max="10752" width="4.33203125" style="10" customWidth="1"/>
    <col min="10753" max="10753" width="46.88671875" style="10" customWidth="1"/>
    <col min="10754" max="10754" width="12.21875" style="10" customWidth="1"/>
    <col min="10755" max="10756" width="10.44140625" style="10" customWidth="1"/>
    <col min="10757" max="10757" width="13.109375" style="10" customWidth="1"/>
    <col min="10758" max="10758" width="10.5546875" style="10" customWidth="1"/>
    <col min="10759" max="11007" width="8.88671875" style="10"/>
    <col min="11008" max="11008" width="4.33203125" style="10" customWidth="1"/>
    <col min="11009" max="11009" width="46.88671875" style="10" customWidth="1"/>
    <col min="11010" max="11010" width="12.21875" style="10" customWidth="1"/>
    <col min="11011" max="11012" width="10.44140625" style="10" customWidth="1"/>
    <col min="11013" max="11013" width="13.109375" style="10" customWidth="1"/>
    <col min="11014" max="11014" width="10.5546875" style="10" customWidth="1"/>
    <col min="11015" max="11263" width="8.88671875" style="10"/>
    <col min="11264" max="11264" width="4.33203125" style="10" customWidth="1"/>
    <col min="11265" max="11265" width="46.88671875" style="10" customWidth="1"/>
    <col min="11266" max="11266" width="12.21875" style="10" customWidth="1"/>
    <col min="11267" max="11268" width="10.44140625" style="10" customWidth="1"/>
    <col min="11269" max="11269" width="13.109375" style="10" customWidth="1"/>
    <col min="11270" max="11270" width="10.5546875" style="10" customWidth="1"/>
    <col min="11271" max="11519" width="8.88671875" style="10"/>
    <col min="11520" max="11520" width="4.33203125" style="10" customWidth="1"/>
    <col min="11521" max="11521" width="46.88671875" style="10" customWidth="1"/>
    <col min="11522" max="11522" width="12.21875" style="10" customWidth="1"/>
    <col min="11523" max="11524" width="10.44140625" style="10" customWidth="1"/>
    <col min="11525" max="11525" width="13.109375" style="10" customWidth="1"/>
    <col min="11526" max="11526" width="10.5546875" style="10" customWidth="1"/>
    <col min="11527" max="11775" width="8.88671875" style="10"/>
    <col min="11776" max="11776" width="4.33203125" style="10" customWidth="1"/>
    <col min="11777" max="11777" width="46.88671875" style="10" customWidth="1"/>
    <col min="11778" max="11778" width="12.21875" style="10" customWidth="1"/>
    <col min="11779" max="11780" width="10.44140625" style="10" customWidth="1"/>
    <col min="11781" max="11781" width="13.109375" style="10" customWidth="1"/>
    <col min="11782" max="11782" width="10.5546875" style="10" customWidth="1"/>
    <col min="11783" max="12031" width="8.88671875" style="10"/>
    <col min="12032" max="12032" width="4.33203125" style="10" customWidth="1"/>
    <col min="12033" max="12033" width="46.88671875" style="10" customWidth="1"/>
    <col min="12034" max="12034" width="12.21875" style="10" customWidth="1"/>
    <col min="12035" max="12036" width="10.44140625" style="10" customWidth="1"/>
    <col min="12037" max="12037" width="13.109375" style="10" customWidth="1"/>
    <col min="12038" max="12038" width="10.5546875" style="10" customWidth="1"/>
    <col min="12039" max="12287" width="8.88671875" style="10"/>
    <col min="12288" max="12288" width="4.33203125" style="10" customWidth="1"/>
    <col min="12289" max="12289" width="46.88671875" style="10" customWidth="1"/>
    <col min="12290" max="12290" width="12.21875" style="10" customWidth="1"/>
    <col min="12291" max="12292" width="10.44140625" style="10" customWidth="1"/>
    <col min="12293" max="12293" width="13.109375" style="10" customWidth="1"/>
    <col min="12294" max="12294" width="10.5546875" style="10" customWidth="1"/>
    <col min="12295" max="12543" width="8.88671875" style="10"/>
    <col min="12544" max="12544" width="4.33203125" style="10" customWidth="1"/>
    <col min="12545" max="12545" width="46.88671875" style="10" customWidth="1"/>
    <col min="12546" max="12546" width="12.21875" style="10" customWidth="1"/>
    <col min="12547" max="12548" width="10.44140625" style="10" customWidth="1"/>
    <col min="12549" max="12549" width="13.109375" style="10" customWidth="1"/>
    <col min="12550" max="12550" width="10.5546875" style="10" customWidth="1"/>
    <col min="12551" max="12799" width="8.88671875" style="10"/>
    <col min="12800" max="12800" width="4.33203125" style="10" customWidth="1"/>
    <col min="12801" max="12801" width="46.88671875" style="10" customWidth="1"/>
    <col min="12802" max="12802" width="12.21875" style="10" customWidth="1"/>
    <col min="12803" max="12804" width="10.44140625" style="10" customWidth="1"/>
    <col min="12805" max="12805" width="13.109375" style="10" customWidth="1"/>
    <col min="12806" max="12806" width="10.5546875" style="10" customWidth="1"/>
    <col min="12807" max="13055" width="8.88671875" style="10"/>
    <col min="13056" max="13056" width="4.33203125" style="10" customWidth="1"/>
    <col min="13057" max="13057" width="46.88671875" style="10" customWidth="1"/>
    <col min="13058" max="13058" width="12.21875" style="10" customWidth="1"/>
    <col min="13059" max="13060" width="10.44140625" style="10" customWidth="1"/>
    <col min="13061" max="13061" width="13.109375" style="10" customWidth="1"/>
    <col min="13062" max="13062" width="10.5546875" style="10" customWidth="1"/>
    <col min="13063" max="13311" width="8.88671875" style="10"/>
    <col min="13312" max="13312" width="4.33203125" style="10" customWidth="1"/>
    <col min="13313" max="13313" width="46.88671875" style="10" customWidth="1"/>
    <col min="13314" max="13314" width="12.21875" style="10" customWidth="1"/>
    <col min="13315" max="13316" width="10.44140625" style="10" customWidth="1"/>
    <col min="13317" max="13317" width="13.109375" style="10" customWidth="1"/>
    <col min="13318" max="13318" width="10.5546875" style="10" customWidth="1"/>
    <col min="13319" max="13567" width="8.88671875" style="10"/>
    <col min="13568" max="13568" width="4.33203125" style="10" customWidth="1"/>
    <col min="13569" max="13569" width="46.88671875" style="10" customWidth="1"/>
    <col min="13570" max="13570" width="12.21875" style="10" customWidth="1"/>
    <col min="13571" max="13572" width="10.44140625" style="10" customWidth="1"/>
    <col min="13573" max="13573" width="13.109375" style="10" customWidth="1"/>
    <col min="13574" max="13574" width="10.5546875" style="10" customWidth="1"/>
    <col min="13575" max="13823" width="8.88671875" style="10"/>
    <col min="13824" max="13824" width="4.33203125" style="10" customWidth="1"/>
    <col min="13825" max="13825" width="46.88671875" style="10" customWidth="1"/>
    <col min="13826" max="13826" width="12.21875" style="10" customWidth="1"/>
    <col min="13827" max="13828" width="10.44140625" style="10" customWidth="1"/>
    <col min="13829" max="13829" width="13.109375" style="10" customWidth="1"/>
    <col min="13830" max="13830" width="10.5546875" style="10" customWidth="1"/>
    <col min="13831" max="14079" width="8.88671875" style="10"/>
    <col min="14080" max="14080" width="4.33203125" style="10" customWidth="1"/>
    <col min="14081" max="14081" width="46.88671875" style="10" customWidth="1"/>
    <col min="14082" max="14082" width="12.21875" style="10" customWidth="1"/>
    <col min="14083" max="14084" width="10.44140625" style="10" customWidth="1"/>
    <col min="14085" max="14085" width="13.109375" style="10" customWidth="1"/>
    <col min="14086" max="14086" width="10.5546875" style="10" customWidth="1"/>
    <col min="14087" max="14335" width="8.88671875" style="10"/>
    <col min="14336" max="14336" width="4.33203125" style="10" customWidth="1"/>
    <col min="14337" max="14337" width="46.88671875" style="10" customWidth="1"/>
    <col min="14338" max="14338" width="12.21875" style="10" customWidth="1"/>
    <col min="14339" max="14340" width="10.44140625" style="10" customWidth="1"/>
    <col min="14341" max="14341" width="13.109375" style="10" customWidth="1"/>
    <col min="14342" max="14342" width="10.5546875" style="10" customWidth="1"/>
    <col min="14343" max="14591" width="8.88671875" style="10"/>
    <col min="14592" max="14592" width="4.33203125" style="10" customWidth="1"/>
    <col min="14593" max="14593" width="46.88671875" style="10" customWidth="1"/>
    <col min="14594" max="14594" width="12.21875" style="10" customWidth="1"/>
    <col min="14595" max="14596" width="10.44140625" style="10" customWidth="1"/>
    <col min="14597" max="14597" width="13.109375" style="10" customWidth="1"/>
    <col min="14598" max="14598" width="10.5546875" style="10" customWidth="1"/>
    <col min="14599" max="14847" width="8.88671875" style="10"/>
    <col min="14848" max="14848" width="4.33203125" style="10" customWidth="1"/>
    <col min="14849" max="14849" width="46.88671875" style="10" customWidth="1"/>
    <col min="14850" max="14850" width="12.21875" style="10" customWidth="1"/>
    <col min="14851" max="14852" width="10.44140625" style="10" customWidth="1"/>
    <col min="14853" max="14853" width="13.109375" style="10" customWidth="1"/>
    <col min="14854" max="14854" width="10.5546875" style="10" customWidth="1"/>
    <col min="14855" max="15103" width="8.88671875" style="10"/>
    <col min="15104" max="15104" width="4.33203125" style="10" customWidth="1"/>
    <col min="15105" max="15105" width="46.88671875" style="10" customWidth="1"/>
    <col min="15106" max="15106" width="12.21875" style="10" customWidth="1"/>
    <col min="15107" max="15108" width="10.44140625" style="10" customWidth="1"/>
    <col min="15109" max="15109" width="13.109375" style="10" customWidth="1"/>
    <col min="15110" max="15110" width="10.5546875" style="10" customWidth="1"/>
    <col min="15111" max="15359" width="8.88671875" style="10"/>
    <col min="15360" max="15360" width="4.33203125" style="10" customWidth="1"/>
    <col min="15361" max="15361" width="46.88671875" style="10" customWidth="1"/>
    <col min="15362" max="15362" width="12.21875" style="10" customWidth="1"/>
    <col min="15363" max="15364" width="10.44140625" style="10" customWidth="1"/>
    <col min="15365" max="15365" width="13.109375" style="10" customWidth="1"/>
    <col min="15366" max="15366" width="10.5546875" style="10" customWidth="1"/>
    <col min="15367" max="15615" width="8.88671875" style="10"/>
    <col min="15616" max="15616" width="4.33203125" style="10" customWidth="1"/>
    <col min="15617" max="15617" width="46.88671875" style="10" customWidth="1"/>
    <col min="15618" max="15618" width="12.21875" style="10" customWidth="1"/>
    <col min="15619" max="15620" width="10.44140625" style="10" customWidth="1"/>
    <col min="15621" max="15621" width="13.109375" style="10" customWidth="1"/>
    <col min="15622" max="15622" width="10.5546875" style="10" customWidth="1"/>
    <col min="15623" max="15871" width="8.88671875" style="10"/>
    <col min="15872" max="15872" width="4.33203125" style="10" customWidth="1"/>
    <col min="15873" max="15873" width="46.88671875" style="10" customWidth="1"/>
    <col min="15874" max="15874" width="12.21875" style="10" customWidth="1"/>
    <col min="15875" max="15876" width="10.44140625" style="10" customWidth="1"/>
    <col min="15877" max="15877" width="13.109375" style="10" customWidth="1"/>
    <col min="15878" max="15878" width="10.5546875" style="10" customWidth="1"/>
    <col min="15879" max="16127" width="8.88671875" style="10"/>
    <col min="16128" max="16128" width="4.33203125" style="10" customWidth="1"/>
    <col min="16129" max="16129" width="46.88671875" style="10" customWidth="1"/>
    <col min="16130" max="16130" width="12.21875" style="10" customWidth="1"/>
    <col min="16131" max="16132" width="10.44140625" style="10" customWidth="1"/>
    <col min="16133" max="16133" width="13.109375" style="10" customWidth="1"/>
    <col min="16134" max="16134" width="10.5546875" style="10" customWidth="1"/>
    <col min="16135" max="16384" width="8.88671875" style="10"/>
  </cols>
  <sheetData>
    <row r="1" spans="1:6" s="1" customFormat="1" ht="16.5" customHeight="1" x14ac:dyDescent="0.3">
      <c r="A1" s="143" t="s">
        <v>19</v>
      </c>
      <c r="B1" s="143"/>
      <c r="C1" s="143"/>
      <c r="D1" s="143"/>
      <c r="E1" s="143"/>
      <c r="F1" s="143"/>
    </row>
    <row r="2" spans="1:6" s="2" customFormat="1" ht="21.75" customHeight="1" x14ac:dyDescent="0.3">
      <c r="A2" s="144" t="s">
        <v>147</v>
      </c>
      <c r="B2" s="144"/>
      <c r="C2" s="144"/>
      <c r="D2" s="144"/>
      <c r="E2" s="144"/>
      <c r="F2" s="144"/>
    </row>
    <row r="3" spans="1:6" s="2" customFormat="1" ht="21" customHeight="1" x14ac:dyDescent="0.3">
      <c r="A3" s="170" t="str">
        <f>+'Bs dm khv đầu tư 2022'!A3:H3</f>
        <v>( Kèm theo Nghị quyết số  14 /NQ-HĐND ngày  29  tháng 9  năm 2022)</v>
      </c>
      <c r="B3" s="170"/>
      <c r="C3" s="170"/>
      <c r="D3" s="170"/>
      <c r="E3" s="170"/>
      <c r="F3" s="170"/>
    </row>
    <row r="4" spans="1:6" s="3" customFormat="1" ht="18.75" customHeight="1" x14ac:dyDescent="0.3">
      <c r="A4" s="146" t="s">
        <v>8</v>
      </c>
      <c r="B4" s="146"/>
      <c r="C4" s="146"/>
      <c r="D4" s="146"/>
      <c r="E4" s="146"/>
      <c r="F4" s="146"/>
    </row>
    <row r="5" spans="1:6" s="4" customFormat="1" ht="0.75" customHeight="1" x14ac:dyDescent="0.3">
      <c r="A5" s="147" t="s">
        <v>1</v>
      </c>
      <c r="B5" s="147" t="s">
        <v>9</v>
      </c>
      <c r="C5" s="9"/>
      <c r="D5" s="11"/>
      <c r="E5" s="14"/>
      <c r="F5" s="29"/>
    </row>
    <row r="6" spans="1:6" s="5" customFormat="1" ht="51.75" customHeight="1" x14ac:dyDescent="0.3">
      <c r="A6" s="148"/>
      <c r="B6" s="148"/>
      <c r="C6" s="147" t="s">
        <v>12</v>
      </c>
      <c r="D6" s="171" t="s">
        <v>22</v>
      </c>
      <c r="E6" s="172"/>
      <c r="F6" s="173" t="s">
        <v>24</v>
      </c>
    </row>
    <row r="7" spans="1:6" s="5" customFormat="1" ht="36.75" customHeight="1" x14ac:dyDescent="0.3">
      <c r="A7" s="149"/>
      <c r="B7" s="149"/>
      <c r="C7" s="149"/>
      <c r="D7" s="11" t="s">
        <v>23</v>
      </c>
      <c r="E7" s="22" t="s">
        <v>146</v>
      </c>
      <c r="F7" s="174"/>
    </row>
    <row r="8" spans="1:6" s="5" customFormat="1" ht="22.5" customHeight="1" x14ac:dyDescent="0.3">
      <c r="A8" s="11"/>
      <c r="B8" s="11" t="s">
        <v>28</v>
      </c>
      <c r="C8" s="11"/>
      <c r="D8" s="11">
        <f>SUM(D9:D12)</f>
        <v>20922</v>
      </c>
      <c r="E8" s="11">
        <f>SUM(E9:E12)</f>
        <v>20922</v>
      </c>
      <c r="F8" s="14"/>
    </row>
    <row r="9" spans="1:6" s="5" customFormat="1" ht="38.25" customHeight="1" x14ac:dyDescent="0.25">
      <c r="A9" s="31">
        <v>1</v>
      </c>
      <c r="B9" s="33" t="s">
        <v>164</v>
      </c>
      <c r="C9" s="11">
        <v>1</v>
      </c>
      <c r="D9" s="11">
        <f>+E9</f>
        <v>8922</v>
      </c>
      <c r="E9" s="18">
        <v>8922</v>
      </c>
      <c r="F9" s="35" t="s">
        <v>165</v>
      </c>
    </row>
    <row r="10" spans="1:6" s="5" customFormat="1" ht="33" customHeight="1" x14ac:dyDescent="0.25">
      <c r="A10" s="31">
        <v>2</v>
      </c>
      <c r="B10" s="33" t="s">
        <v>166</v>
      </c>
      <c r="C10" s="11">
        <v>1</v>
      </c>
      <c r="D10" s="11">
        <f t="shared" ref="D10:D12" si="0">+E10</f>
        <v>3000</v>
      </c>
      <c r="E10" s="18">
        <v>3000</v>
      </c>
      <c r="F10" s="35" t="s">
        <v>148</v>
      </c>
    </row>
    <row r="11" spans="1:6" s="5" customFormat="1" ht="28.5" customHeight="1" x14ac:dyDescent="0.25">
      <c r="A11" s="32">
        <v>3</v>
      </c>
      <c r="B11" s="33" t="s">
        <v>167</v>
      </c>
      <c r="C11" s="11">
        <v>1</v>
      </c>
      <c r="D11" s="11">
        <f t="shared" si="0"/>
        <v>5000</v>
      </c>
      <c r="E11" s="18">
        <v>5000</v>
      </c>
      <c r="F11" s="35" t="s">
        <v>148</v>
      </c>
    </row>
    <row r="12" spans="1:6" s="5" customFormat="1" ht="33.75" customHeight="1" x14ac:dyDescent="0.3">
      <c r="A12" s="32">
        <v>4</v>
      </c>
      <c r="B12" s="34" t="s">
        <v>168</v>
      </c>
      <c r="C12" s="11">
        <v>1</v>
      </c>
      <c r="D12" s="11">
        <f t="shared" si="0"/>
        <v>4000</v>
      </c>
      <c r="E12" s="18">
        <v>4000</v>
      </c>
      <c r="F12" s="35" t="s">
        <v>148</v>
      </c>
    </row>
  </sheetData>
  <mergeCells count="9">
    <mergeCell ref="A1:F1"/>
    <mergeCell ref="A2:F2"/>
    <mergeCell ref="A3:F3"/>
    <mergeCell ref="A4:F4"/>
    <mergeCell ref="A5:A7"/>
    <mergeCell ref="B5:B7"/>
    <mergeCell ref="C6:C7"/>
    <mergeCell ref="D6:E6"/>
    <mergeCell ref="F6:F7"/>
  </mergeCells>
  <pageMargins left="0.41" right="0.2" top="0.62" bottom="0.59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3"/>
  <sheetViews>
    <sheetView workbookViewId="0">
      <selection activeCell="B10" sqref="B10"/>
    </sheetView>
  </sheetViews>
  <sheetFormatPr defaultRowHeight="18.75" x14ac:dyDescent="0.3"/>
  <cols>
    <col min="1" max="1" width="4.33203125" style="82" customWidth="1"/>
    <col min="2" max="2" width="52" style="82" customWidth="1"/>
    <col min="3" max="3" width="8.77734375" style="82" customWidth="1"/>
    <col min="4" max="4" width="10.88671875" style="19" customWidth="1"/>
    <col min="5" max="5" width="9.77734375" style="112" customWidth="1"/>
    <col min="6" max="6" width="20.6640625" style="113" customWidth="1"/>
    <col min="7" max="255" width="8.88671875" style="82"/>
    <col min="256" max="256" width="4.33203125" style="82" customWidth="1"/>
    <col min="257" max="257" width="46.88671875" style="82" customWidth="1"/>
    <col min="258" max="258" width="12.21875" style="82" customWidth="1"/>
    <col min="259" max="260" width="10.44140625" style="82" customWidth="1"/>
    <col min="261" max="261" width="13.109375" style="82" customWidth="1"/>
    <col min="262" max="262" width="10.5546875" style="82" customWidth="1"/>
    <col min="263" max="511" width="8.88671875" style="82"/>
    <col min="512" max="512" width="4.33203125" style="82" customWidth="1"/>
    <col min="513" max="513" width="46.88671875" style="82" customWidth="1"/>
    <col min="514" max="514" width="12.21875" style="82" customWidth="1"/>
    <col min="515" max="516" width="10.44140625" style="82" customWidth="1"/>
    <col min="517" max="517" width="13.109375" style="82" customWidth="1"/>
    <col min="518" max="518" width="10.5546875" style="82" customWidth="1"/>
    <col min="519" max="767" width="8.88671875" style="82"/>
    <col min="768" max="768" width="4.33203125" style="82" customWidth="1"/>
    <col min="769" max="769" width="46.88671875" style="82" customWidth="1"/>
    <col min="770" max="770" width="12.21875" style="82" customWidth="1"/>
    <col min="771" max="772" width="10.44140625" style="82" customWidth="1"/>
    <col min="773" max="773" width="13.109375" style="82" customWidth="1"/>
    <col min="774" max="774" width="10.5546875" style="82" customWidth="1"/>
    <col min="775" max="1023" width="8.88671875" style="82"/>
    <col min="1024" max="1024" width="4.33203125" style="82" customWidth="1"/>
    <col min="1025" max="1025" width="46.88671875" style="82" customWidth="1"/>
    <col min="1026" max="1026" width="12.21875" style="82" customWidth="1"/>
    <col min="1027" max="1028" width="10.44140625" style="82" customWidth="1"/>
    <col min="1029" max="1029" width="13.109375" style="82" customWidth="1"/>
    <col min="1030" max="1030" width="10.5546875" style="82" customWidth="1"/>
    <col min="1031" max="1279" width="8.88671875" style="82"/>
    <col min="1280" max="1280" width="4.33203125" style="82" customWidth="1"/>
    <col min="1281" max="1281" width="46.88671875" style="82" customWidth="1"/>
    <col min="1282" max="1282" width="12.21875" style="82" customWidth="1"/>
    <col min="1283" max="1284" width="10.44140625" style="82" customWidth="1"/>
    <col min="1285" max="1285" width="13.109375" style="82" customWidth="1"/>
    <col min="1286" max="1286" width="10.5546875" style="82" customWidth="1"/>
    <col min="1287" max="1535" width="8.88671875" style="82"/>
    <col min="1536" max="1536" width="4.33203125" style="82" customWidth="1"/>
    <col min="1537" max="1537" width="46.88671875" style="82" customWidth="1"/>
    <col min="1538" max="1538" width="12.21875" style="82" customWidth="1"/>
    <col min="1539" max="1540" width="10.44140625" style="82" customWidth="1"/>
    <col min="1541" max="1541" width="13.109375" style="82" customWidth="1"/>
    <col min="1542" max="1542" width="10.5546875" style="82" customWidth="1"/>
    <col min="1543" max="1791" width="8.88671875" style="82"/>
    <col min="1792" max="1792" width="4.33203125" style="82" customWidth="1"/>
    <col min="1793" max="1793" width="46.88671875" style="82" customWidth="1"/>
    <col min="1794" max="1794" width="12.21875" style="82" customWidth="1"/>
    <col min="1795" max="1796" width="10.44140625" style="82" customWidth="1"/>
    <col min="1797" max="1797" width="13.109375" style="82" customWidth="1"/>
    <col min="1798" max="1798" width="10.5546875" style="82" customWidth="1"/>
    <col min="1799" max="2047" width="8.88671875" style="82"/>
    <col min="2048" max="2048" width="4.33203125" style="82" customWidth="1"/>
    <col min="2049" max="2049" width="46.88671875" style="82" customWidth="1"/>
    <col min="2050" max="2050" width="12.21875" style="82" customWidth="1"/>
    <col min="2051" max="2052" width="10.44140625" style="82" customWidth="1"/>
    <col min="2053" max="2053" width="13.109375" style="82" customWidth="1"/>
    <col min="2054" max="2054" width="10.5546875" style="82" customWidth="1"/>
    <col min="2055" max="2303" width="8.88671875" style="82"/>
    <col min="2304" max="2304" width="4.33203125" style="82" customWidth="1"/>
    <col min="2305" max="2305" width="46.88671875" style="82" customWidth="1"/>
    <col min="2306" max="2306" width="12.21875" style="82" customWidth="1"/>
    <col min="2307" max="2308" width="10.44140625" style="82" customWidth="1"/>
    <col min="2309" max="2309" width="13.109375" style="82" customWidth="1"/>
    <col min="2310" max="2310" width="10.5546875" style="82" customWidth="1"/>
    <col min="2311" max="2559" width="8.88671875" style="82"/>
    <col min="2560" max="2560" width="4.33203125" style="82" customWidth="1"/>
    <col min="2561" max="2561" width="46.88671875" style="82" customWidth="1"/>
    <col min="2562" max="2562" width="12.21875" style="82" customWidth="1"/>
    <col min="2563" max="2564" width="10.44140625" style="82" customWidth="1"/>
    <col min="2565" max="2565" width="13.109375" style="82" customWidth="1"/>
    <col min="2566" max="2566" width="10.5546875" style="82" customWidth="1"/>
    <col min="2567" max="2815" width="8.88671875" style="82"/>
    <col min="2816" max="2816" width="4.33203125" style="82" customWidth="1"/>
    <col min="2817" max="2817" width="46.88671875" style="82" customWidth="1"/>
    <col min="2818" max="2818" width="12.21875" style="82" customWidth="1"/>
    <col min="2819" max="2820" width="10.44140625" style="82" customWidth="1"/>
    <col min="2821" max="2821" width="13.109375" style="82" customWidth="1"/>
    <col min="2822" max="2822" width="10.5546875" style="82" customWidth="1"/>
    <col min="2823" max="3071" width="8.88671875" style="82"/>
    <col min="3072" max="3072" width="4.33203125" style="82" customWidth="1"/>
    <col min="3073" max="3073" width="46.88671875" style="82" customWidth="1"/>
    <col min="3074" max="3074" width="12.21875" style="82" customWidth="1"/>
    <col min="3075" max="3076" width="10.44140625" style="82" customWidth="1"/>
    <col min="3077" max="3077" width="13.109375" style="82" customWidth="1"/>
    <col min="3078" max="3078" width="10.5546875" style="82" customWidth="1"/>
    <col min="3079" max="3327" width="8.88671875" style="82"/>
    <col min="3328" max="3328" width="4.33203125" style="82" customWidth="1"/>
    <col min="3329" max="3329" width="46.88671875" style="82" customWidth="1"/>
    <col min="3330" max="3330" width="12.21875" style="82" customWidth="1"/>
    <col min="3331" max="3332" width="10.44140625" style="82" customWidth="1"/>
    <col min="3333" max="3333" width="13.109375" style="82" customWidth="1"/>
    <col min="3334" max="3334" width="10.5546875" style="82" customWidth="1"/>
    <col min="3335" max="3583" width="8.88671875" style="82"/>
    <col min="3584" max="3584" width="4.33203125" style="82" customWidth="1"/>
    <col min="3585" max="3585" width="46.88671875" style="82" customWidth="1"/>
    <col min="3586" max="3586" width="12.21875" style="82" customWidth="1"/>
    <col min="3587" max="3588" width="10.44140625" style="82" customWidth="1"/>
    <col min="3589" max="3589" width="13.109375" style="82" customWidth="1"/>
    <col min="3590" max="3590" width="10.5546875" style="82" customWidth="1"/>
    <col min="3591" max="3839" width="8.88671875" style="82"/>
    <col min="3840" max="3840" width="4.33203125" style="82" customWidth="1"/>
    <col min="3841" max="3841" width="46.88671875" style="82" customWidth="1"/>
    <col min="3842" max="3842" width="12.21875" style="82" customWidth="1"/>
    <col min="3843" max="3844" width="10.44140625" style="82" customWidth="1"/>
    <col min="3845" max="3845" width="13.109375" style="82" customWidth="1"/>
    <col min="3846" max="3846" width="10.5546875" style="82" customWidth="1"/>
    <col min="3847" max="4095" width="8.88671875" style="82"/>
    <col min="4096" max="4096" width="4.33203125" style="82" customWidth="1"/>
    <col min="4097" max="4097" width="46.88671875" style="82" customWidth="1"/>
    <col min="4098" max="4098" width="12.21875" style="82" customWidth="1"/>
    <col min="4099" max="4100" width="10.44140625" style="82" customWidth="1"/>
    <col min="4101" max="4101" width="13.109375" style="82" customWidth="1"/>
    <col min="4102" max="4102" width="10.5546875" style="82" customWidth="1"/>
    <col min="4103" max="4351" width="8.88671875" style="82"/>
    <col min="4352" max="4352" width="4.33203125" style="82" customWidth="1"/>
    <col min="4353" max="4353" width="46.88671875" style="82" customWidth="1"/>
    <col min="4354" max="4354" width="12.21875" style="82" customWidth="1"/>
    <col min="4355" max="4356" width="10.44140625" style="82" customWidth="1"/>
    <col min="4357" max="4357" width="13.109375" style="82" customWidth="1"/>
    <col min="4358" max="4358" width="10.5546875" style="82" customWidth="1"/>
    <col min="4359" max="4607" width="8.88671875" style="82"/>
    <col min="4608" max="4608" width="4.33203125" style="82" customWidth="1"/>
    <col min="4609" max="4609" width="46.88671875" style="82" customWidth="1"/>
    <col min="4610" max="4610" width="12.21875" style="82" customWidth="1"/>
    <col min="4611" max="4612" width="10.44140625" style="82" customWidth="1"/>
    <col min="4613" max="4613" width="13.109375" style="82" customWidth="1"/>
    <col min="4614" max="4614" width="10.5546875" style="82" customWidth="1"/>
    <col min="4615" max="4863" width="8.88671875" style="82"/>
    <col min="4864" max="4864" width="4.33203125" style="82" customWidth="1"/>
    <col min="4865" max="4865" width="46.88671875" style="82" customWidth="1"/>
    <col min="4866" max="4866" width="12.21875" style="82" customWidth="1"/>
    <col min="4867" max="4868" width="10.44140625" style="82" customWidth="1"/>
    <col min="4869" max="4869" width="13.109375" style="82" customWidth="1"/>
    <col min="4870" max="4870" width="10.5546875" style="82" customWidth="1"/>
    <col min="4871" max="5119" width="8.88671875" style="82"/>
    <col min="5120" max="5120" width="4.33203125" style="82" customWidth="1"/>
    <col min="5121" max="5121" width="46.88671875" style="82" customWidth="1"/>
    <col min="5122" max="5122" width="12.21875" style="82" customWidth="1"/>
    <col min="5123" max="5124" width="10.44140625" style="82" customWidth="1"/>
    <col min="5125" max="5125" width="13.109375" style="82" customWidth="1"/>
    <col min="5126" max="5126" width="10.5546875" style="82" customWidth="1"/>
    <col min="5127" max="5375" width="8.88671875" style="82"/>
    <col min="5376" max="5376" width="4.33203125" style="82" customWidth="1"/>
    <col min="5377" max="5377" width="46.88671875" style="82" customWidth="1"/>
    <col min="5378" max="5378" width="12.21875" style="82" customWidth="1"/>
    <col min="5379" max="5380" width="10.44140625" style="82" customWidth="1"/>
    <col min="5381" max="5381" width="13.109375" style="82" customWidth="1"/>
    <col min="5382" max="5382" width="10.5546875" style="82" customWidth="1"/>
    <col min="5383" max="5631" width="8.88671875" style="82"/>
    <col min="5632" max="5632" width="4.33203125" style="82" customWidth="1"/>
    <col min="5633" max="5633" width="46.88671875" style="82" customWidth="1"/>
    <col min="5634" max="5634" width="12.21875" style="82" customWidth="1"/>
    <col min="5635" max="5636" width="10.44140625" style="82" customWidth="1"/>
    <col min="5637" max="5637" width="13.109375" style="82" customWidth="1"/>
    <col min="5638" max="5638" width="10.5546875" style="82" customWidth="1"/>
    <col min="5639" max="5887" width="8.88671875" style="82"/>
    <col min="5888" max="5888" width="4.33203125" style="82" customWidth="1"/>
    <col min="5889" max="5889" width="46.88671875" style="82" customWidth="1"/>
    <col min="5890" max="5890" width="12.21875" style="82" customWidth="1"/>
    <col min="5891" max="5892" width="10.44140625" style="82" customWidth="1"/>
    <col min="5893" max="5893" width="13.109375" style="82" customWidth="1"/>
    <col min="5894" max="5894" width="10.5546875" style="82" customWidth="1"/>
    <col min="5895" max="6143" width="8.88671875" style="82"/>
    <col min="6144" max="6144" width="4.33203125" style="82" customWidth="1"/>
    <col min="6145" max="6145" width="46.88671875" style="82" customWidth="1"/>
    <col min="6146" max="6146" width="12.21875" style="82" customWidth="1"/>
    <col min="6147" max="6148" width="10.44140625" style="82" customWidth="1"/>
    <col min="6149" max="6149" width="13.109375" style="82" customWidth="1"/>
    <col min="6150" max="6150" width="10.5546875" style="82" customWidth="1"/>
    <col min="6151" max="6399" width="8.88671875" style="82"/>
    <col min="6400" max="6400" width="4.33203125" style="82" customWidth="1"/>
    <col min="6401" max="6401" width="46.88671875" style="82" customWidth="1"/>
    <col min="6402" max="6402" width="12.21875" style="82" customWidth="1"/>
    <col min="6403" max="6404" width="10.44140625" style="82" customWidth="1"/>
    <col min="6405" max="6405" width="13.109375" style="82" customWidth="1"/>
    <col min="6406" max="6406" width="10.5546875" style="82" customWidth="1"/>
    <col min="6407" max="6655" width="8.88671875" style="82"/>
    <col min="6656" max="6656" width="4.33203125" style="82" customWidth="1"/>
    <col min="6657" max="6657" width="46.88671875" style="82" customWidth="1"/>
    <col min="6658" max="6658" width="12.21875" style="82" customWidth="1"/>
    <col min="6659" max="6660" width="10.44140625" style="82" customWidth="1"/>
    <col min="6661" max="6661" width="13.109375" style="82" customWidth="1"/>
    <col min="6662" max="6662" width="10.5546875" style="82" customWidth="1"/>
    <col min="6663" max="6911" width="8.88671875" style="82"/>
    <col min="6912" max="6912" width="4.33203125" style="82" customWidth="1"/>
    <col min="6913" max="6913" width="46.88671875" style="82" customWidth="1"/>
    <col min="6914" max="6914" width="12.21875" style="82" customWidth="1"/>
    <col min="6915" max="6916" width="10.44140625" style="82" customWidth="1"/>
    <col min="6917" max="6917" width="13.109375" style="82" customWidth="1"/>
    <col min="6918" max="6918" width="10.5546875" style="82" customWidth="1"/>
    <col min="6919" max="7167" width="8.88671875" style="82"/>
    <col min="7168" max="7168" width="4.33203125" style="82" customWidth="1"/>
    <col min="7169" max="7169" width="46.88671875" style="82" customWidth="1"/>
    <col min="7170" max="7170" width="12.21875" style="82" customWidth="1"/>
    <col min="7171" max="7172" width="10.44140625" style="82" customWidth="1"/>
    <col min="7173" max="7173" width="13.109375" style="82" customWidth="1"/>
    <col min="7174" max="7174" width="10.5546875" style="82" customWidth="1"/>
    <col min="7175" max="7423" width="8.88671875" style="82"/>
    <col min="7424" max="7424" width="4.33203125" style="82" customWidth="1"/>
    <col min="7425" max="7425" width="46.88671875" style="82" customWidth="1"/>
    <col min="7426" max="7426" width="12.21875" style="82" customWidth="1"/>
    <col min="7427" max="7428" width="10.44140625" style="82" customWidth="1"/>
    <col min="7429" max="7429" width="13.109375" style="82" customWidth="1"/>
    <col min="7430" max="7430" width="10.5546875" style="82" customWidth="1"/>
    <col min="7431" max="7679" width="8.88671875" style="82"/>
    <col min="7680" max="7680" width="4.33203125" style="82" customWidth="1"/>
    <col min="7681" max="7681" width="46.88671875" style="82" customWidth="1"/>
    <col min="7682" max="7682" width="12.21875" style="82" customWidth="1"/>
    <col min="7683" max="7684" width="10.44140625" style="82" customWidth="1"/>
    <col min="7685" max="7685" width="13.109375" style="82" customWidth="1"/>
    <col min="7686" max="7686" width="10.5546875" style="82" customWidth="1"/>
    <col min="7687" max="7935" width="8.88671875" style="82"/>
    <col min="7936" max="7936" width="4.33203125" style="82" customWidth="1"/>
    <col min="7937" max="7937" width="46.88671875" style="82" customWidth="1"/>
    <col min="7938" max="7938" width="12.21875" style="82" customWidth="1"/>
    <col min="7939" max="7940" width="10.44140625" style="82" customWidth="1"/>
    <col min="7941" max="7941" width="13.109375" style="82" customWidth="1"/>
    <col min="7942" max="7942" width="10.5546875" style="82" customWidth="1"/>
    <col min="7943" max="8191" width="8.88671875" style="82"/>
    <col min="8192" max="8192" width="4.33203125" style="82" customWidth="1"/>
    <col min="8193" max="8193" width="46.88671875" style="82" customWidth="1"/>
    <col min="8194" max="8194" width="12.21875" style="82" customWidth="1"/>
    <col min="8195" max="8196" width="10.44140625" style="82" customWidth="1"/>
    <col min="8197" max="8197" width="13.109375" style="82" customWidth="1"/>
    <col min="8198" max="8198" width="10.5546875" style="82" customWidth="1"/>
    <col min="8199" max="8447" width="8.88671875" style="82"/>
    <col min="8448" max="8448" width="4.33203125" style="82" customWidth="1"/>
    <col min="8449" max="8449" width="46.88671875" style="82" customWidth="1"/>
    <col min="8450" max="8450" width="12.21875" style="82" customWidth="1"/>
    <col min="8451" max="8452" width="10.44140625" style="82" customWidth="1"/>
    <col min="8453" max="8453" width="13.109375" style="82" customWidth="1"/>
    <col min="8454" max="8454" width="10.5546875" style="82" customWidth="1"/>
    <col min="8455" max="8703" width="8.88671875" style="82"/>
    <col min="8704" max="8704" width="4.33203125" style="82" customWidth="1"/>
    <col min="8705" max="8705" width="46.88671875" style="82" customWidth="1"/>
    <col min="8706" max="8706" width="12.21875" style="82" customWidth="1"/>
    <col min="8707" max="8708" width="10.44140625" style="82" customWidth="1"/>
    <col min="8709" max="8709" width="13.109375" style="82" customWidth="1"/>
    <col min="8710" max="8710" width="10.5546875" style="82" customWidth="1"/>
    <col min="8711" max="8959" width="8.88671875" style="82"/>
    <col min="8960" max="8960" width="4.33203125" style="82" customWidth="1"/>
    <col min="8961" max="8961" width="46.88671875" style="82" customWidth="1"/>
    <col min="8962" max="8962" width="12.21875" style="82" customWidth="1"/>
    <col min="8963" max="8964" width="10.44140625" style="82" customWidth="1"/>
    <col min="8965" max="8965" width="13.109375" style="82" customWidth="1"/>
    <col min="8966" max="8966" width="10.5546875" style="82" customWidth="1"/>
    <col min="8967" max="9215" width="8.88671875" style="82"/>
    <col min="9216" max="9216" width="4.33203125" style="82" customWidth="1"/>
    <col min="9217" max="9217" width="46.88671875" style="82" customWidth="1"/>
    <col min="9218" max="9218" width="12.21875" style="82" customWidth="1"/>
    <col min="9219" max="9220" width="10.44140625" style="82" customWidth="1"/>
    <col min="9221" max="9221" width="13.109375" style="82" customWidth="1"/>
    <col min="9222" max="9222" width="10.5546875" style="82" customWidth="1"/>
    <col min="9223" max="9471" width="8.88671875" style="82"/>
    <col min="9472" max="9472" width="4.33203125" style="82" customWidth="1"/>
    <col min="9473" max="9473" width="46.88671875" style="82" customWidth="1"/>
    <col min="9474" max="9474" width="12.21875" style="82" customWidth="1"/>
    <col min="9475" max="9476" width="10.44140625" style="82" customWidth="1"/>
    <col min="9477" max="9477" width="13.109375" style="82" customWidth="1"/>
    <col min="9478" max="9478" width="10.5546875" style="82" customWidth="1"/>
    <col min="9479" max="9727" width="8.88671875" style="82"/>
    <col min="9728" max="9728" width="4.33203125" style="82" customWidth="1"/>
    <col min="9729" max="9729" width="46.88671875" style="82" customWidth="1"/>
    <col min="9730" max="9730" width="12.21875" style="82" customWidth="1"/>
    <col min="9731" max="9732" width="10.44140625" style="82" customWidth="1"/>
    <col min="9733" max="9733" width="13.109375" style="82" customWidth="1"/>
    <col min="9734" max="9734" width="10.5546875" style="82" customWidth="1"/>
    <col min="9735" max="9983" width="8.88671875" style="82"/>
    <col min="9984" max="9984" width="4.33203125" style="82" customWidth="1"/>
    <col min="9985" max="9985" width="46.88671875" style="82" customWidth="1"/>
    <col min="9986" max="9986" width="12.21875" style="82" customWidth="1"/>
    <col min="9987" max="9988" width="10.44140625" style="82" customWidth="1"/>
    <col min="9989" max="9989" width="13.109375" style="82" customWidth="1"/>
    <col min="9990" max="9990" width="10.5546875" style="82" customWidth="1"/>
    <col min="9991" max="10239" width="8.88671875" style="82"/>
    <col min="10240" max="10240" width="4.33203125" style="82" customWidth="1"/>
    <col min="10241" max="10241" width="46.88671875" style="82" customWidth="1"/>
    <col min="10242" max="10242" width="12.21875" style="82" customWidth="1"/>
    <col min="10243" max="10244" width="10.44140625" style="82" customWidth="1"/>
    <col min="10245" max="10245" width="13.109375" style="82" customWidth="1"/>
    <col min="10246" max="10246" width="10.5546875" style="82" customWidth="1"/>
    <col min="10247" max="10495" width="8.88671875" style="82"/>
    <col min="10496" max="10496" width="4.33203125" style="82" customWidth="1"/>
    <col min="10497" max="10497" width="46.88671875" style="82" customWidth="1"/>
    <col min="10498" max="10498" width="12.21875" style="82" customWidth="1"/>
    <col min="10499" max="10500" width="10.44140625" style="82" customWidth="1"/>
    <col min="10501" max="10501" width="13.109375" style="82" customWidth="1"/>
    <col min="10502" max="10502" width="10.5546875" style="82" customWidth="1"/>
    <col min="10503" max="10751" width="8.88671875" style="82"/>
    <col min="10752" max="10752" width="4.33203125" style="82" customWidth="1"/>
    <col min="10753" max="10753" width="46.88671875" style="82" customWidth="1"/>
    <col min="10754" max="10754" width="12.21875" style="82" customWidth="1"/>
    <col min="10755" max="10756" width="10.44140625" style="82" customWidth="1"/>
    <col min="10757" max="10757" width="13.109375" style="82" customWidth="1"/>
    <col min="10758" max="10758" width="10.5546875" style="82" customWidth="1"/>
    <col min="10759" max="11007" width="8.88671875" style="82"/>
    <col min="11008" max="11008" width="4.33203125" style="82" customWidth="1"/>
    <col min="11009" max="11009" width="46.88671875" style="82" customWidth="1"/>
    <col min="11010" max="11010" width="12.21875" style="82" customWidth="1"/>
    <col min="11011" max="11012" width="10.44140625" style="82" customWidth="1"/>
    <col min="11013" max="11013" width="13.109375" style="82" customWidth="1"/>
    <col min="11014" max="11014" width="10.5546875" style="82" customWidth="1"/>
    <col min="11015" max="11263" width="8.88671875" style="82"/>
    <col min="11264" max="11264" width="4.33203125" style="82" customWidth="1"/>
    <col min="11265" max="11265" width="46.88671875" style="82" customWidth="1"/>
    <col min="11266" max="11266" width="12.21875" style="82" customWidth="1"/>
    <col min="11267" max="11268" width="10.44140625" style="82" customWidth="1"/>
    <col min="11269" max="11269" width="13.109375" style="82" customWidth="1"/>
    <col min="11270" max="11270" width="10.5546875" style="82" customWidth="1"/>
    <col min="11271" max="11519" width="8.88671875" style="82"/>
    <col min="11520" max="11520" width="4.33203125" style="82" customWidth="1"/>
    <col min="11521" max="11521" width="46.88671875" style="82" customWidth="1"/>
    <col min="11522" max="11522" width="12.21875" style="82" customWidth="1"/>
    <col min="11523" max="11524" width="10.44140625" style="82" customWidth="1"/>
    <col min="11525" max="11525" width="13.109375" style="82" customWidth="1"/>
    <col min="11526" max="11526" width="10.5546875" style="82" customWidth="1"/>
    <col min="11527" max="11775" width="8.88671875" style="82"/>
    <col min="11776" max="11776" width="4.33203125" style="82" customWidth="1"/>
    <col min="11777" max="11777" width="46.88671875" style="82" customWidth="1"/>
    <col min="11778" max="11778" width="12.21875" style="82" customWidth="1"/>
    <col min="11779" max="11780" width="10.44140625" style="82" customWidth="1"/>
    <col min="11781" max="11781" width="13.109375" style="82" customWidth="1"/>
    <col min="11782" max="11782" width="10.5546875" style="82" customWidth="1"/>
    <col min="11783" max="12031" width="8.88671875" style="82"/>
    <col min="12032" max="12032" width="4.33203125" style="82" customWidth="1"/>
    <col min="12033" max="12033" width="46.88671875" style="82" customWidth="1"/>
    <col min="12034" max="12034" width="12.21875" style="82" customWidth="1"/>
    <col min="12035" max="12036" width="10.44140625" style="82" customWidth="1"/>
    <col min="12037" max="12037" width="13.109375" style="82" customWidth="1"/>
    <col min="12038" max="12038" width="10.5546875" style="82" customWidth="1"/>
    <col min="12039" max="12287" width="8.88671875" style="82"/>
    <col min="12288" max="12288" width="4.33203125" style="82" customWidth="1"/>
    <col min="12289" max="12289" width="46.88671875" style="82" customWidth="1"/>
    <col min="12290" max="12290" width="12.21875" style="82" customWidth="1"/>
    <col min="12291" max="12292" width="10.44140625" style="82" customWidth="1"/>
    <col min="12293" max="12293" width="13.109375" style="82" customWidth="1"/>
    <col min="12294" max="12294" width="10.5546875" style="82" customWidth="1"/>
    <col min="12295" max="12543" width="8.88671875" style="82"/>
    <col min="12544" max="12544" width="4.33203125" style="82" customWidth="1"/>
    <col min="12545" max="12545" width="46.88671875" style="82" customWidth="1"/>
    <col min="12546" max="12546" width="12.21875" style="82" customWidth="1"/>
    <col min="12547" max="12548" width="10.44140625" style="82" customWidth="1"/>
    <col min="12549" max="12549" width="13.109375" style="82" customWidth="1"/>
    <col min="12550" max="12550" width="10.5546875" style="82" customWidth="1"/>
    <col min="12551" max="12799" width="8.88671875" style="82"/>
    <col min="12800" max="12800" width="4.33203125" style="82" customWidth="1"/>
    <col min="12801" max="12801" width="46.88671875" style="82" customWidth="1"/>
    <col min="12802" max="12802" width="12.21875" style="82" customWidth="1"/>
    <col min="12803" max="12804" width="10.44140625" style="82" customWidth="1"/>
    <col min="12805" max="12805" width="13.109375" style="82" customWidth="1"/>
    <col min="12806" max="12806" width="10.5546875" style="82" customWidth="1"/>
    <col min="12807" max="13055" width="8.88671875" style="82"/>
    <col min="13056" max="13056" width="4.33203125" style="82" customWidth="1"/>
    <col min="13057" max="13057" width="46.88671875" style="82" customWidth="1"/>
    <col min="13058" max="13058" width="12.21875" style="82" customWidth="1"/>
    <col min="13059" max="13060" width="10.44140625" style="82" customWidth="1"/>
    <col min="13061" max="13061" width="13.109375" style="82" customWidth="1"/>
    <col min="13062" max="13062" width="10.5546875" style="82" customWidth="1"/>
    <col min="13063" max="13311" width="8.88671875" style="82"/>
    <col min="13312" max="13312" width="4.33203125" style="82" customWidth="1"/>
    <col min="13313" max="13313" width="46.88671875" style="82" customWidth="1"/>
    <col min="13314" max="13314" width="12.21875" style="82" customWidth="1"/>
    <col min="13315" max="13316" width="10.44140625" style="82" customWidth="1"/>
    <col min="13317" max="13317" width="13.109375" style="82" customWidth="1"/>
    <col min="13318" max="13318" width="10.5546875" style="82" customWidth="1"/>
    <col min="13319" max="13567" width="8.88671875" style="82"/>
    <col min="13568" max="13568" width="4.33203125" style="82" customWidth="1"/>
    <col min="13569" max="13569" width="46.88671875" style="82" customWidth="1"/>
    <col min="13570" max="13570" width="12.21875" style="82" customWidth="1"/>
    <col min="13571" max="13572" width="10.44140625" style="82" customWidth="1"/>
    <col min="13573" max="13573" width="13.109375" style="82" customWidth="1"/>
    <col min="13574" max="13574" width="10.5546875" style="82" customWidth="1"/>
    <col min="13575" max="13823" width="8.88671875" style="82"/>
    <col min="13824" max="13824" width="4.33203125" style="82" customWidth="1"/>
    <col min="13825" max="13825" width="46.88671875" style="82" customWidth="1"/>
    <col min="13826" max="13826" width="12.21875" style="82" customWidth="1"/>
    <col min="13827" max="13828" width="10.44140625" style="82" customWidth="1"/>
    <col min="13829" max="13829" width="13.109375" style="82" customWidth="1"/>
    <col min="13830" max="13830" width="10.5546875" style="82" customWidth="1"/>
    <col min="13831" max="14079" width="8.88671875" style="82"/>
    <col min="14080" max="14080" width="4.33203125" style="82" customWidth="1"/>
    <col min="14081" max="14081" width="46.88671875" style="82" customWidth="1"/>
    <col min="14082" max="14082" width="12.21875" style="82" customWidth="1"/>
    <col min="14083" max="14084" width="10.44140625" style="82" customWidth="1"/>
    <col min="14085" max="14085" width="13.109375" style="82" customWidth="1"/>
    <col min="14086" max="14086" width="10.5546875" style="82" customWidth="1"/>
    <col min="14087" max="14335" width="8.88671875" style="82"/>
    <col min="14336" max="14336" width="4.33203125" style="82" customWidth="1"/>
    <col min="14337" max="14337" width="46.88671875" style="82" customWidth="1"/>
    <col min="14338" max="14338" width="12.21875" style="82" customWidth="1"/>
    <col min="14339" max="14340" width="10.44140625" style="82" customWidth="1"/>
    <col min="14341" max="14341" width="13.109375" style="82" customWidth="1"/>
    <col min="14342" max="14342" width="10.5546875" style="82" customWidth="1"/>
    <col min="14343" max="14591" width="8.88671875" style="82"/>
    <col min="14592" max="14592" width="4.33203125" style="82" customWidth="1"/>
    <col min="14593" max="14593" width="46.88671875" style="82" customWidth="1"/>
    <col min="14594" max="14594" width="12.21875" style="82" customWidth="1"/>
    <col min="14595" max="14596" width="10.44140625" style="82" customWidth="1"/>
    <col min="14597" max="14597" width="13.109375" style="82" customWidth="1"/>
    <col min="14598" max="14598" width="10.5546875" style="82" customWidth="1"/>
    <col min="14599" max="14847" width="8.88671875" style="82"/>
    <col min="14848" max="14848" width="4.33203125" style="82" customWidth="1"/>
    <col min="14849" max="14849" width="46.88671875" style="82" customWidth="1"/>
    <col min="14850" max="14850" width="12.21875" style="82" customWidth="1"/>
    <col min="14851" max="14852" width="10.44140625" style="82" customWidth="1"/>
    <col min="14853" max="14853" width="13.109375" style="82" customWidth="1"/>
    <col min="14854" max="14854" width="10.5546875" style="82" customWidth="1"/>
    <col min="14855" max="15103" width="8.88671875" style="82"/>
    <col min="15104" max="15104" width="4.33203125" style="82" customWidth="1"/>
    <col min="15105" max="15105" width="46.88671875" style="82" customWidth="1"/>
    <col min="15106" max="15106" width="12.21875" style="82" customWidth="1"/>
    <col min="15107" max="15108" width="10.44140625" style="82" customWidth="1"/>
    <col min="15109" max="15109" width="13.109375" style="82" customWidth="1"/>
    <col min="15110" max="15110" width="10.5546875" style="82" customWidth="1"/>
    <col min="15111" max="15359" width="8.88671875" style="82"/>
    <col min="15360" max="15360" width="4.33203125" style="82" customWidth="1"/>
    <col min="15361" max="15361" width="46.88671875" style="82" customWidth="1"/>
    <col min="15362" max="15362" width="12.21875" style="82" customWidth="1"/>
    <col min="15363" max="15364" width="10.44140625" style="82" customWidth="1"/>
    <col min="15365" max="15365" width="13.109375" style="82" customWidth="1"/>
    <col min="15366" max="15366" width="10.5546875" style="82" customWidth="1"/>
    <col min="15367" max="15615" width="8.88671875" style="82"/>
    <col min="15616" max="15616" width="4.33203125" style="82" customWidth="1"/>
    <col min="15617" max="15617" width="46.88671875" style="82" customWidth="1"/>
    <col min="15618" max="15618" width="12.21875" style="82" customWidth="1"/>
    <col min="15619" max="15620" width="10.44140625" style="82" customWidth="1"/>
    <col min="15621" max="15621" width="13.109375" style="82" customWidth="1"/>
    <col min="15622" max="15622" width="10.5546875" style="82" customWidth="1"/>
    <col min="15623" max="15871" width="8.88671875" style="82"/>
    <col min="15872" max="15872" width="4.33203125" style="82" customWidth="1"/>
    <col min="15873" max="15873" width="46.88671875" style="82" customWidth="1"/>
    <col min="15874" max="15874" width="12.21875" style="82" customWidth="1"/>
    <col min="15875" max="15876" width="10.44140625" style="82" customWidth="1"/>
    <col min="15877" max="15877" width="13.109375" style="82" customWidth="1"/>
    <col min="15878" max="15878" width="10.5546875" style="82" customWidth="1"/>
    <col min="15879" max="16127" width="8.88671875" style="82"/>
    <col min="16128" max="16128" width="4.33203125" style="82" customWidth="1"/>
    <col min="16129" max="16129" width="46.88671875" style="82" customWidth="1"/>
    <col min="16130" max="16130" width="12.21875" style="82" customWidth="1"/>
    <col min="16131" max="16132" width="10.44140625" style="82" customWidth="1"/>
    <col min="16133" max="16133" width="13.109375" style="82" customWidth="1"/>
    <col min="16134" max="16134" width="10.5546875" style="82" customWidth="1"/>
    <col min="16135" max="16384" width="8.88671875" style="82"/>
  </cols>
  <sheetData>
    <row r="1" spans="1:6" s="1" customFormat="1" ht="16.5" customHeight="1" x14ac:dyDescent="0.3">
      <c r="A1" s="143" t="s">
        <v>26</v>
      </c>
      <c r="B1" s="143"/>
      <c r="C1" s="143"/>
      <c r="D1" s="143"/>
      <c r="E1" s="143"/>
      <c r="F1" s="143"/>
    </row>
    <row r="2" spans="1:6" s="2" customFormat="1" ht="21.75" customHeight="1" x14ac:dyDescent="0.3">
      <c r="A2" s="144" t="s">
        <v>184</v>
      </c>
      <c r="B2" s="144"/>
      <c r="C2" s="144"/>
      <c r="D2" s="144"/>
      <c r="E2" s="144"/>
      <c r="F2" s="144"/>
    </row>
    <row r="3" spans="1:6" s="2" customFormat="1" ht="21" customHeight="1" x14ac:dyDescent="0.3">
      <c r="A3" s="145" t="str">
        <f>+'HTDC và NV khác'!A3:F3</f>
        <v>( Kèm theo Nghị quyết số  14 /NQ-HĐND ngày  29  tháng 9  năm 2022)</v>
      </c>
      <c r="B3" s="145"/>
      <c r="C3" s="145"/>
      <c r="D3" s="145"/>
      <c r="E3" s="145"/>
      <c r="F3" s="145"/>
    </row>
    <row r="4" spans="1:6" s="2" customFormat="1" ht="18.75" customHeight="1" x14ac:dyDescent="0.3">
      <c r="A4" s="146" t="s">
        <v>8</v>
      </c>
      <c r="B4" s="146"/>
      <c r="C4" s="146"/>
      <c r="D4" s="146"/>
      <c r="E4" s="146"/>
      <c r="F4" s="146"/>
    </row>
    <row r="5" spans="1:6" s="76" customFormat="1" ht="0.75" customHeight="1" x14ac:dyDescent="0.3">
      <c r="A5" s="147" t="s">
        <v>1</v>
      </c>
      <c r="B5" s="147" t="s">
        <v>9</v>
      </c>
      <c r="C5" s="111"/>
      <c r="D5" s="11"/>
      <c r="E5" s="14"/>
      <c r="F5" s="75"/>
    </row>
    <row r="6" spans="1:6" s="5" customFormat="1" ht="21.75" customHeight="1" x14ac:dyDescent="0.3">
      <c r="A6" s="148"/>
      <c r="B6" s="148"/>
      <c r="C6" s="147" t="s">
        <v>12</v>
      </c>
      <c r="D6" s="171" t="s">
        <v>22</v>
      </c>
      <c r="E6" s="172"/>
      <c r="F6" s="173" t="s">
        <v>24</v>
      </c>
    </row>
    <row r="7" spans="1:6" s="5" customFormat="1" ht="27" customHeight="1" x14ac:dyDescent="0.3">
      <c r="A7" s="149"/>
      <c r="B7" s="149"/>
      <c r="C7" s="149"/>
      <c r="D7" s="11" t="s">
        <v>23</v>
      </c>
      <c r="E7" s="22" t="s">
        <v>141</v>
      </c>
      <c r="F7" s="174"/>
    </row>
    <row r="8" spans="1:6" s="5" customFormat="1" ht="27" customHeight="1" x14ac:dyDescent="0.3">
      <c r="A8" s="71"/>
      <c r="B8" s="27" t="s">
        <v>21</v>
      </c>
      <c r="C8" s="11">
        <f>SUM(C9:C23)</f>
        <v>15</v>
      </c>
      <c r="D8" s="11">
        <f>SUM(D9:D23)</f>
        <v>3000</v>
      </c>
      <c r="E8" s="11">
        <f>SUM(E9:E23)</f>
        <v>3000</v>
      </c>
      <c r="F8" s="11">
        <f>SUM(F9:F23)</f>
        <v>0</v>
      </c>
    </row>
    <row r="9" spans="1:6" s="5" customFormat="1" ht="27" customHeight="1" x14ac:dyDescent="0.3">
      <c r="A9" s="7">
        <v>1</v>
      </c>
      <c r="B9" s="8" t="s">
        <v>116</v>
      </c>
      <c r="C9" s="11">
        <v>1</v>
      </c>
      <c r="D9" s="11">
        <f>+E9</f>
        <v>200</v>
      </c>
      <c r="E9" s="18">
        <v>200</v>
      </c>
      <c r="F9" s="8" t="s">
        <v>131</v>
      </c>
    </row>
    <row r="10" spans="1:6" s="5" customFormat="1" ht="27" customHeight="1" x14ac:dyDescent="0.3">
      <c r="A10" s="7">
        <v>2</v>
      </c>
      <c r="B10" s="8" t="s">
        <v>117</v>
      </c>
      <c r="C10" s="11">
        <v>1</v>
      </c>
      <c r="D10" s="11">
        <f t="shared" ref="D10:D23" si="0">+E10</f>
        <v>200</v>
      </c>
      <c r="E10" s="18">
        <v>200</v>
      </c>
      <c r="F10" s="8" t="s">
        <v>132</v>
      </c>
    </row>
    <row r="11" spans="1:6" s="5" customFormat="1" ht="27" customHeight="1" x14ac:dyDescent="0.3">
      <c r="A11" s="7">
        <v>3</v>
      </c>
      <c r="B11" s="8" t="s">
        <v>118</v>
      </c>
      <c r="C11" s="11">
        <v>1</v>
      </c>
      <c r="D11" s="11">
        <f t="shared" si="0"/>
        <v>200</v>
      </c>
      <c r="E11" s="18">
        <v>200</v>
      </c>
      <c r="F11" s="8" t="s">
        <v>133</v>
      </c>
    </row>
    <row r="12" spans="1:6" s="5" customFormat="1" ht="27" customHeight="1" x14ac:dyDescent="0.3">
      <c r="A12" s="7">
        <v>4</v>
      </c>
      <c r="B12" s="8" t="s">
        <v>119</v>
      </c>
      <c r="C12" s="11">
        <v>1</v>
      </c>
      <c r="D12" s="11">
        <f t="shared" si="0"/>
        <v>200</v>
      </c>
      <c r="E12" s="18">
        <v>200</v>
      </c>
      <c r="F12" s="8" t="s">
        <v>134</v>
      </c>
    </row>
    <row r="13" spans="1:6" s="5" customFormat="1" ht="27" customHeight="1" x14ac:dyDescent="0.3">
      <c r="A13" s="7">
        <v>5</v>
      </c>
      <c r="B13" s="8" t="s">
        <v>120</v>
      </c>
      <c r="C13" s="11">
        <v>1</v>
      </c>
      <c r="D13" s="11">
        <f t="shared" si="0"/>
        <v>200</v>
      </c>
      <c r="E13" s="18">
        <v>200</v>
      </c>
      <c r="F13" s="8" t="s">
        <v>135</v>
      </c>
    </row>
    <row r="14" spans="1:6" s="5" customFormat="1" ht="27" customHeight="1" x14ac:dyDescent="0.3">
      <c r="A14" s="7">
        <v>6</v>
      </c>
      <c r="B14" s="8" t="s">
        <v>121</v>
      </c>
      <c r="C14" s="11">
        <v>1</v>
      </c>
      <c r="D14" s="11">
        <f t="shared" si="0"/>
        <v>200</v>
      </c>
      <c r="E14" s="18">
        <v>200</v>
      </c>
      <c r="F14" s="8" t="s">
        <v>136</v>
      </c>
    </row>
    <row r="15" spans="1:6" s="13" customFormat="1" ht="27" customHeight="1" x14ac:dyDescent="0.3">
      <c r="A15" s="7">
        <v>7</v>
      </c>
      <c r="B15" s="8" t="s">
        <v>122</v>
      </c>
      <c r="C15" s="11">
        <v>1</v>
      </c>
      <c r="D15" s="11">
        <f t="shared" si="0"/>
        <v>200</v>
      </c>
      <c r="E15" s="18">
        <v>200</v>
      </c>
      <c r="F15" s="8" t="s">
        <v>33</v>
      </c>
    </row>
    <row r="16" spans="1:6" s="13" customFormat="1" ht="27" customHeight="1" x14ac:dyDescent="0.3">
      <c r="A16" s="7">
        <v>8</v>
      </c>
      <c r="B16" s="8" t="s">
        <v>123</v>
      </c>
      <c r="C16" s="11">
        <v>1</v>
      </c>
      <c r="D16" s="11">
        <f t="shared" si="0"/>
        <v>200</v>
      </c>
      <c r="E16" s="18">
        <v>200</v>
      </c>
      <c r="F16" s="8" t="s">
        <v>137</v>
      </c>
    </row>
    <row r="17" spans="1:6" s="13" customFormat="1" ht="27" customHeight="1" x14ac:dyDescent="0.3">
      <c r="A17" s="7">
        <v>9</v>
      </c>
      <c r="B17" s="8" t="s">
        <v>124</v>
      </c>
      <c r="C17" s="11">
        <v>1</v>
      </c>
      <c r="D17" s="11">
        <f t="shared" si="0"/>
        <v>200</v>
      </c>
      <c r="E17" s="18">
        <v>200</v>
      </c>
      <c r="F17" s="8" t="s">
        <v>138</v>
      </c>
    </row>
    <row r="18" spans="1:6" s="13" customFormat="1" ht="27" customHeight="1" x14ac:dyDescent="0.3">
      <c r="A18" s="7">
        <v>10</v>
      </c>
      <c r="B18" s="8" t="s">
        <v>125</v>
      </c>
      <c r="C18" s="11">
        <v>1</v>
      </c>
      <c r="D18" s="11">
        <f t="shared" si="0"/>
        <v>200</v>
      </c>
      <c r="E18" s="18">
        <v>200</v>
      </c>
      <c r="F18" s="8" t="s">
        <v>31</v>
      </c>
    </row>
    <row r="19" spans="1:6" s="13" customFormat="1" ht="27" customHeight="1" x14ac:dyDescent="0.3">
      <c r="A19" s="7">
        <v>11</v>
      </c>
      <c r="B19" s="8" t="s">
        <v>126</v>
      </c>
      <c r="C19" s="11">
        <v>1</v>
      </c>
      <c r="D19" s="11">
        <f t="shared" si="0"/>
        <v>200</v>
      </c>
      <c r="E19" s="18">
        <v>200</v>
      </c>
      <c r="F19" s="8" t="s">
        <v>139</v>
      </c>
    </row>
    <row r="20" spans="1:6" s="13" customFormat="1" ht="27" customHeight="1" x14ac:dyDescent="0.3">
      <c r="A20" s="7">
        <v>12</v>
      </c>
      <c r="B20" s="8" t="s">
        <v>127</v>
      </c>
      <c r="C20" s="11">
        <v>1</v>
      </c>
      <c r="D20" s="11">
        <f t="shared" si="0"/>
        <v>200</v>
      </c>
      <c r="E20" s="18">
        <v>200</v>
      </c>
      <c r="F20" s="8" t="s">
        <v>29</v>
      </c>
    </row>
    <row r="21" spans="1:6" s="13" customFormat="1" ht="27" customHeight="1" x14ac:dyDescent="0.3">
      <c r="A21" s="7">
        <v>13</v>
      </c>
      <c r="B21" s="8" t="s">
        <v>128</v>
      </c>
      <c r="C21" s="11">
        <v>1</v>
      </c>
      <c r="D21" s="11">
        <f t="shared" si="0"/>
        <v>200</v>
      </c>
      <c r="E21" s="18">
        <v>200</v>
      </c>
      <c r="F21" s="8" t="s">
        <v>140</v>
      </c>
    </row>
    <row r="22" spans="1:6" s="13" customFormat="1" ht="27" customHeight="1" x14ac:dyDescent="0.3">
      <c r="A22" s="7">
        <v>14</v>
      </c>
      <c r="B22" s="8" t="s">
        <v>129</v>
      </c>
      <c r="C22" s="11">
        <v>1</v>
      </c>
      <c r="D22" s="11">
        <f t="shared" si="0"/>
        <v>200</v>
      </c>
      <c r="E22" s="18">
        <v>200</v>
      </c>
      <c r="F22" s="8" t="s">
        <v>32</v>
      </c>
    </row>
    <row r="23" spans="1:6" s="16" customFormat="1" ht="27" customHeight="1" x14ac:dyDescent="0.25">
      <c r="A23" s="7">
        <v>15</v>
      </c>
      <c r="B23" s="8" t="s">
        <v>130</v>
      </c>
      <c r="C23" s="11">
        <v>1</v>
      </c>
      <c r="D23" s="11">
        <f t="shared" si="0"/>
        <v>200</v>
      </c>
      <c r="E23" s="18">
        <v>200</v>
      </c>
      <c r="F23" s="8" t="s">
        <v>30</v>
      </c>
    </row>
  </sheetData>
  <mergeCells count="9">
    <mergeCell ref="A1:F1"/>
    <mergeCell ref="A2:F2"/>
    <mergeCell ref="A3:F3"/>
    <mergeCell ref="A4:F4"/>
    <mergeCell ref="F6:F7"/>
    <mergeCell ref="A5:A7"/>
    <mergeCell ref="B5:B7"/>
    <mergeCell ref="D6:E6"/>
    <mergeCell ref="C6:C7"/>
  </mergeCells>
  <pageMargins left="0.41" right="0.2" top="0.62" bottom="0.37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"/>
  <sheetViews>
    <sheetView tabSelected="1" workbookViewId="0">
      <selection activeCell="F16" sqref="F16"/>
    </sheetView>
  </sheetViews>
  <sheetFormatPr defaultRowHeight="18.75" x14ac:dyDescent="0.3"/>
  <cols>
    <col min="1" max="1" width="7.109375" style="115" customWidth="1"/>
    <col min="2" max="2" width="50.5546875" style="114" customWidth="1"/>
    <col min="3" max="3" width="13.44140625" style="116" customWidth="1"/>
    <col min="4" max="4" width="34" style="114" customWidth="1"/>
    <col min="5" max="16384" width="8.88671875" style="114"/>
  </cols>
  <sheetData>
    <row r="1" spans="1:5" ht="21" customHeight="1" x14ac:dyDescent="0.3">
      <c r="A1" s="175" t="s">
        <v>19</v>
      </c>
      <c r="B1" s="175"/>
      <c r="C1" s="175"/>
      <c r="D1" s="175"/>
    </row>
    <row r="2" spans="1:5" ht="42" customHeight="1" x14ac:dyDescent="0.3">
      <c r="A2" s="177" t="s">
        <v>189</v>
      </c>
      <c r="B2" s="177"/>
      <c r="C2" s="177"/>
      <c r="D2" s="177"/>
    </row>
    <row r="3" spans="1:5" x14ac:dyDescent="0.3">
      <c r="A3" s="176" t="str">
        <f>+'Trụ sở công an xã'!A3:V3</f>
        <v>( Kèm theo Nghị quyết số  14 /NQ-HĐND ngày  29  tháng 9  năm 2022)</v>
      </c>
      <c r="B3" s="176"/>
      <c r="C3" s="176"/>
      <c r="D3" s="176"/>
    </row>
    <row r="4" spans="1:5" x14ac:dyDescent="0.3">
      <c r="D4" s="117" t="s">
        <v>0</v>
      </c>
    </row>
    <row r="5" spans="1:5" s="120" customFormat="1" ht="37.5" x14ac:dyDescent="0.3">
      <c r="A5" s="118" t="s">
        <v>1</v>
      </c>
      <c r="B5" s="118" t="s">
        <v>2</v>
      </c>
      <c r="C5" s="119" t="s">
        <v>194</v>
      </c>
      <c r="D5" s="118" t="s">
        <v>3</v>
      </c>
    </row>
    <row r="6" spans="1:5" s="120" customFormat="1" ht="25.5" customHeight="1" x14ac:dyDescent="0.3">
      <c r="A6" s="118" t="s">
        <v>14</v>
      </c>
      <c r="B6" s="118" t="s">
        <v>16</v>
      </c>
      <c r="C6" s="121">
        <f>SUM(C7:C7)</f>
        <v>26400</v>
      </c>
      <c r="D6" s="122"/>
    </row>
    <row r="7" spans="1:5" s="125" customFormat="1" ht="33" customHeight="1" x14ac:dyDescent="0.3">
      <c r="A7" s="7">
        <v>1</v>
      </c>
      <c r="B7" s="21" t="s">
        <v>193</v>
      </c>
      <c r="C7" s="123">
        <v>26400</v>
      </c>
      <c r="D7" s="124"/>
    </row>
    <row r="8" spans="1:5" s="120" customFormat="1" ht="24" customHeight="1" x14ac:dyDescent="0.3">
      <c r="A8" s="126" t="s">
        <v>15</v>
      </c>
      <c r="B8" s="127" t="s">
        <v>6</v>
      </c>
      <c r="C8" s="128">
        <f>+C9+C15+C18+C23</f>
        <v>26400</v>
      </c>
      <c r="D8" s="122"/>
      <c r="E8" s="129"/>
    </row>
    <row r="9" spans="1:5" s="135" customFormat="1" ht="24" customHeight="1" x14ac:dyDescent="0.3">
      <c r="A9" s="130" t="s">
        <v>4</v>
      </c>
      <c r="B9" s="131" t="s">
        <v>25</v>
      </c>
      <c r="C9" s="132">
        <f>SUM(C11:C14)</f>
        <v>700</v>
      </c>
      <c r="D9" s="133"/>
      <c r="E9" s="134"/>
    </row>
    <row r="10" spans="1:5" s="120" customFormat="1" ht="24" customHeight="1" x14ac:dyDescent="0.3">
      <c r="A10" s="7"/>
      <c r="B10" s="24" t="s">
        <v>144</v>
      </c>
      <c r="C10" s="128"/>
      <c r="D10" s="122"/>
      <c r="E10" s="129"/>
    </row>
    <row r="11" spans="1:5" s="120" customFormat="1" ht="34.5" customHeight="1" x14ac:dyDescent="0.3">
      <c r="A11" s="7">
        <v>1</v>
      </c>
      <c r="B11" s="21" t="s">
        <v>36</v>
      </c>
      <c r="C11" s="11">
        <v>300</v>
      </c>
      <c r="D11" s="122"/>
    </row>
    <row r="12" spans="1:5" ht="23.25" customHeight="1" x14ac:dyDescent="0.3">
      <c r="A12" s="7"/>
      <c r="B12" s="24" t="s">
        <v>145</v>
      </c>
      <c r="C12" s="18">
        <f>+D12</f>
        <v>0</v>
      </c>
      <c r="D12" s="122"/>
    </row>
    <row r="13" spans="1:5" s="120" customFormat="1" ht="23.25" customHeight="1" x14ac:dyDescent="0.3">
      <c r="A13" s="7">
        <v>1</v>
      </c>
      <c r="B13" s="21" t="s">
        <v>35</v>
      </c>
      <c r="C13" s="18">
        <v>200</v>
      </c>
      <c r="D13" s="122"/>
      <c r="E13" s="129"/>
    </row>
    <row r="14" spans="1:5" ht="23.25" customHeight="1" x14ac:dyDescent="0.3">
      <c r="A14" s="7">
        <v>2</v>
      </c>
      <c r="B14" s="21" t="s">
        <v>39</v>
      </c>
      <c r="C14" s="18">
        <v>200</v>
      </c>
      <c r="D14" s="122"/>
    </row>
    <row r="15" spans="1:5" s="135" customFormat="1" ht="24" customHeight="1" x14ac:dyDescent="0.3">
      <c r="A15" s="130" t="s">
        <v>5</v>
      </c>
      <c r="B15" s="131" t="s">
        <v>190</v>
      </c>
      <c r="C15" s="132">
        <f>+C16+C17</f>
        <v>1778</v>
      </c>
      <c r="D15" s="133"/>
      <c r="E15" s="134"/>
    </row>
    <row r="16" spans="1:5" ht="28.5" customHeight="1" x14ac:dyDescent="0.3">
      <c r="A16" s="63">
        <v>1</v>
      </c>
      <c r="B16" s="8" t="s">
        <v>198</v>
      </c>
      <c r="C16" s="123">
        <v>1278</v>
      </c>
      <c r="D16" s="122"/>
    </row>
    <row r="17" spans="1:5" ht="40.5" customHeight="1" x14ac:dyDescent="0.3">
      <c r="A17" s="63">
        <v>2</v>
      </c>
      <c r="B17" s="8" t="s">
        <v>199</v>
      </c>
      <c r="C17" s="123">
        <v>500</v>
      </c>
      <c r="D17" s="122"/>
    </row>
    <row r="18" spans="1:5" s="135" customFormat="1" ht="24" customHeight="1" x14ac:dyDescent="0.3">
      <c r="A18" s="130" t="s">
        <v>17</v>
      </c>
      <c r="B18" s="131" t="s">
        <v>191</v>
      </c>
      <c r="C18" s="132">
        <f>SUM(C19:C22)</f>
        <v>20922</v>
      </c>
      <c r="D18" s="133"/>
      <c r="E18" s="134"/>
    </row>
    <row r="19" spans="1:5" s="120" customFormat="1" ht="30.75" customHeight="1" x14ac:dyDescent="0.25">
      <c r="A19" s="136">
        <v>1</v>
      </c>
      <c r="B19" s="137" t="s">
        <v>164</v>
      </c>
      <c r="C19" s="18">
        <v>8922</v>
      </c>
      <c r="D19" s="35" t="s">
        <v>165</v>
      </c>
    </row>
    <row r="20" spans="1:5" s="120" customFormat="1" ht="30.75" customHeight="1" x14ac:dyDescent="0.25">
      <c r="A20" s="136">
        <v>2</v>
      </c>
      <c r="B20" s="137" t="s">
        <v>166</v>
      </c>
      <c r="C20" s="18">
        <v>3000</v>
      </c>
      <c r="D20" s="35" t="s">
        <v>148</v>
      </c>
    </row>
    <row r="21" spans="1:5" s="120" customFormat="1" ht="30.75" customHeight="1" x14ac:dyDescent="0.25">
      <c r="A21" s="7">
        <v>3</v>
      </c>
      <c r="B21" s="137" t="s">
        <v>167</v>
      </c>
      <c r="C21" s="18">
        <v>5000</v>
      </c>
      <c r="D21" s="35" t="s">
        <v>148</v>
      </c>
    </row>
    <row r="22" spans="1:5" s="120" customFormat="1" ht="30.75" customHeight="1" x14ac:dyDescent="0.3">
      <c r="A22" s="7">
        <v>4</v>
      </c>
      <c r="B22" s="138" t="s">
        <v>168</v>
      </c>
      <c r="C22" s="18">
        <v>4000</v>
      </c>
      <c r="D22" s="35" t="s">
        <v>148</v>
      </c>
    </row>
    <row r="23" spans="1:5" s="135" customFormat="1" ht="24" customHeight="1" x14ac:dyDescent="0.3">
      <c r="A23" s="130" t="s">
        <v>17</v>
      </c>
      <c r="B23" s="131" t="s">
        <v>192</v>
      </c>
      <c r="C23" s="132">
        <f>SUM(C24:C38)</f>
        <v>3000</v>
      </c>
      <c r="D23" s="133"/>
      <c r="E23" s="134"/>
    </row>
    <row r="24" spans="1:5" s="120" customFormat="1" ht="19.5" customHeight="1" x14ac:dyDescent="0.3">
      <c r="A24" s="7">
        <v>1</v>
      </c>
      <c r="B24" s="8" t="s">
        <v>116</v>
      </c>
      <c r="C24" s="18">
        <v>200</v>
      </c>
      <c r="D24" s="139"/>
    </row>
    <row r="25" spans="1:5" ht="21" customHeight="1" x14ac:dyDescent="0.3">
      <c r="A25" s="7">
        <v>2</v>
      </c>
      <c r="B25" s="8" t="s">
        <v>117</v>
      </c>
      <c r="C25" s="18">
        <v>200</v>
      </c>
      <c r="D25" s="140"/>
    </row>
    <row r="26" spans="1:5" ht="21" customHeight="1" x14ac:dyDescent="0.3">
      <c r="A26" s="7">
        <v>3</v>
      </c>
      <c r="B26" s="8" t="s">
        <v>118</v>
      </c>
      <c r="C26" s="18">
        <v>200</v>
      </c>
      <c r="D26" s="140"/>
    </row>
    <row r="27" spans="1:5" ht="21" customHeight="1" x14ac:dyDescent="0.3">
      <c r="A27" s="7">
        <v>4</v>
      </c>
      <c r="B27" s="8" t="s">
        <v>119</v>
      </c>
      <c r="C27" s="18">
        <v>200</v>
      </c>
      <c r="D27" s="140"/>
    </row>
    <row r="28" spans="1:5" ht="21" customHeight="1" x14ac:dyDescent="0.3">
      <c r="A28" s="7">
        <v>5</v>
      </c>
      <c r="B28" s="8" t="s">
        <v>120</v>
      </c>
      <c r="C28" s="18">
        <v>200</v>
      </c>
      <c r="D28" s="140"/>
    </row>
    <row r="29" spans="1:5" ht="21" customHeight="1" x14ac:dyDescent="0.3">
      <c r="A29" s="7">
        <v>6</v>
      </c>
      <c r="B29" s="8" t="s">
        <v>121</v>
      </c>
      <c r="C29" s="18">
        <v>200</v>
      </c>
      <c r="D29" s="140"/>
    </row>
    <row r="30" spans="1:5" ht="21" customHeight="1" x14ac:dyDescent="0.3">
      <c r="A30" s="7">
        <v>7</v>
      </c>
      <c r="B30" s="8" t="s">
        <v>122</v>
      </c>
      <c r="C30" s="18">
        <v>200</v>
      </c>
      <c r="D30" s="140"/>
    </row>
    <row r="31" spans="1:5" ht="36.75" customHeight="1" x14ac:dyDescent="0.3">
      <c r="A31" s="7">
        <v>8</v>
      </c>
      <c r="B31" s="8" t="s">
        <v>123</v>
      </c>
      <c r="C31" s="18">
        <v>200</v>
      </c>
      <c r="D31" s="140"/>
    </row>
    <row r="32" spans="1:5" s="135" customFormat="1" ht="24.75" customHeight="1" x14ac:dyDescent="0.3">
      <c r="A32" s="7">
        <v>9</v>
      </c>
      <c r="B32" s="8" t="s">
        <v>124</v>
      </c>
      <c r="C32" s="18">
        <v>200</v>
      </c>
      <c r="D32" s="133"/>
    </row>
    <row r="33" spans="1:4" x14ac:dyDescent="0.3">
      <c r="A33" s="7">
        <v>10</v>
      </c>
      <c r="B33" s="8" t="s">
        <v>125</v>
      </c>
      <c r="C33" s="18">
        <v>200</v>
      </c>
      <c r="D33" s="141"/>
    </row>
    <row r="34" spans="1:4" x14ac:dyDescent="0.3">
      <c r="A34" s="7">
        <v>11</v>
      </c>
      <c r="B34" s="8" t="s">
        <v>126</v>
      </c>
      <c r="C34" s="18">
        <v>200</v>
      </c>
      <c r="D34" s="140"/>
    </row>
    <row r="35" spans="1:4" x14ac:dyDescent="0.3">
      <c r="A35" s="7">
        <v>12</v>
      </c>
      <c r="B35" s="8" t="s">
        <v>127</v>
      </c>
      <c r="C35" s="18">
        <v>200</v>
      </c>
      <c r="D35" s="140"/>
    </row>
    <row r="36" spans="1:4" x14ac:dyDescent="0.3">
      <c r="A36" s="7">
        <v>13</v>
      </c>
      <c r="B36" s="8" t="s">
        <v>128</v>
      </c>
      <c r="C36" s="18">
        <v>200</v>
      </c>
      <c r="D36" s="140"/>
    </row>
    <row r="37" spans="1:4" s="125" customFormat="1" ht="30" customHeight="1" x14ac:dyDescent="0.3">
      <c r="A37" s="7">
        <v>14</v>
      </c>
      <c r="B37" s="8" t="s">
        <v>129</v>
      </c>
      <c r="C37" s="18">
        <v>200</v>
      </c>
      <c r="D37" s="142"/>
    </row>
    <row r="38" spans="1:4" s="125" customFormat="1" ht="30" customHeight="1" x14ac:dyDescent="0.3">
      <c r="A38" s="7">
        <v>15</v>
      </c>
      <c r="B38" s="8" t="s">
        <v>130</v>
      </c>
      <c r="C38" s="18">
        <v>200</v>
      </c>
      <c r="D38" s="142"/>
    </row>
  </sheetData>
  <mergeCells count="3">
    <mergeCell ref="A1:D1"/>
    <mergeCell ref="A3:D3"/>
    <mergeCell ref="A2:D2"/>
  </mergeCells>
  <pageMargins left="0.59" right="0.2" top="0.44" bottom="0.4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KHV</vt:lpstr>
      <vt:lpstr>DA chuẩn bi ĐT</vt:lpstr>
      <vt:lpstr>Bs dm khv đầu tư 2022</vt:lpstr>
      <vt:lpstr>XDCB</vt:lpstr>
      <vt:lpstr>Trụ sở công an xã</vt:lpstr>
      <vt:lpstr>ĐC giảm vốn DMHT đất</vt:lpstr>
      <vt:lpstr>HTDC và NV khác</vt:lpstr>
      <vt:lpstr>QUY HOẠCH</vt:lpstr>
      <vt:lpstr>Phân bổ</vt:lpstr>
      <vt:lpstr>'Bs dm khv đầu tư 2022'!Print_Titles</vt:lpstr>
      <vt:lpstr>'DA chuẩn bi ĐT'!Print_Titles</vt:lpstr>
      <vt:lpstr>'ĐC giảm vốn DMHT đất'!Print_Titles</vt:lpstr>
      <vt:lpstr>'HTDC và NV khác'!Print_Titles</vt:lpstr>
      <vt:lpstr>KHV!Print_Titles</vt:lpstr>
      <vt:lpstr>'Phân bổ'!Print_Titles</vt:lpstr>
      <vt:lpstr>'QUY HOẠCH'!Print_Titles</vt:lpstr>
      <vt:lpstr>'Trụ sở công an xã'!Print_Titles</vt:lpstr>
      <vt:lpstr>XDCB!Print_Titles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ismail - [2010]</cp:lastModifiedBy>
  <cp:lastPrinted>2022-09-26T09:18:44Z</cp:lastPrinted>
  <dcterms:created xsi:type="dcterms:W3CDTF">2020-07-03T11:01:25Z</dcterms:created>
  <dcterms:modified xsi:type="dcterms:W3CDTF">2022-09-30T07:41:29Z</dcterms:modified>
</cp:coreProperties>
</file>