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7050" activeTab="5"/>
  </bookViews>
  <sheets>
    <sheet name="2-2A Tân Yên" sheetId="9" r:id="rId1"/>
    <sheet name="2-2B Tan Yen" sheetId="14" r:id="rId2"/>
    <sheet name="2-2C Tan Yen" sheetId="19" r:id="rId3"/>
    <sheet name="2D" sheetId="4" r:id="rId4"/>
    <sheet name="2E" sheetId="5" r:id="rId5"/>
    <sheet name="PASX" sheetId="6" r:id="rId6"/>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6" l="1"/>
  <c r="D9" i="6"/>
  <c r="G13" i="6"/>
  <c r="E13" i="6"/>
  <c r="G12" i="6"/>
  <c r="E12" i="6"/>
  <c r="G11" i="6"/>
  <c r="D20" i="6" l="1"/>
  <c r="D19" i="6"/>
  <c r="D18" i="6"/>
  <c r="D17" i="6"/>
  <c r="D16" i="6"/>
  <c r="D15" i="6"/>
  <c r="D10" i="6"/>
  <c r="K14" i="5"/>
  <c r="K12" i="5"/>
  <c r="K11" i="5"/>
  <c r="F14" i="5"/>
  <c r="F12" i="5"/>
  <c r="F11" i="5"/>
  <c r="K15" i="4"/>
  <c r="K13" i="4"/>
  <c r="K12" i="4"/>
  <c r="F15" i="4"/>
  <c r="F13" i="4"/>
  <c r="K15" i="14"/>
  <c r="K15" i="19" s="1"/>
  <c r="K18" i="14"/>
  <c r="K17" i="14"/>
  <c r="K16" i="14"/>
  <c r="K16" i="19" s="1"/>
  <c r="K12" i="19"/>
  <c r="K11" i="19"/>
  <c r="F16" i="19"/>
  <c r="F15" i="19"/>
  <c r="F14" i="19"/>
  <c r="F13" i="19"/>
  <c r="F12" i="19"/>
  <c r="F11" i="19"/>
  <c r="K20" i="14"/>
  <c r="K14" i="14"/>
  <c r="K14" i="19" s="1"/>
  <c r="K13" i="14"/>
  <c r="K13" i="19" s="1"/>
  <c r="F20" i="14"/>
  <c r="F18" i="14"/>
  <c r="F17" i="14"/>
  <c r="F12" i="4" s="1"/>
  <c r="F16" i="14"/>
  <c r="F15" i="14"/>
  <c r="F14" i="14"/>
  <c r="F13" i="14"/>
  <c r="K12" i="14"/>
  <c r="F12" i="14"/>
  <c r="K11" i="14"/>
  <c r="F11" i="14"/>
  <c r="I27" i="19" l="1"/>
  <c r="L16" i="19"/>
  <c r="J16" i="19"/>
  <c r="L15" i="19"/>
  <c r="J15" i="19"/>
  <c r="L14" i="19"/>
  <c r="J14" i="19"/>
  <c r="L13" i="19"/>
  <c r="J13" i="19"/>
  <c r="L12" i="19"/>
  <c r="J12" i="19"/>
  <c r="L11" i="19"/>
  <c r="J11" i="19"/>
  <c r="I28" i="14"/>
  <c r="L20" i="14"/>
  <c r="J20" i="14"/>
  <c r="L18" i="14"/>
  <c r="J18" i="14"/>
  <c r="L17" i="14"/>
  <c r="J17" i="14"/>
  <c r="L16" i="14"/>
  <c r="J16" i="14"/>
  <c r="L15" i="14"/>
  <c r="J15" i="14"/>
  <c r="L14" i="14"/>
  <c r="J14" i="14"/>
  <c r="L13" i="14"/>
  <c r="J13" i="14"/>
  <c r="L12" i="14"/>
  <c r="J12" i="14"/>
  <c r="L11" i="14"/>
  <c r="J11" i="14"/>
  <c r="I38" i="9"/>
  <c r="L33" i="9"/>
  <c r="J33" i="9"/>
  <c r="L32" i="9"/>
  <c r="J32" i="9"/>
  <c r="L30" i="9"/>
  <c r="J30" i="9"/>
  <c r="L29" i="9"/>
  <c r="J29" i="9"/>
  <c r="L28" i="9"/>
  <c r="J28" i="9"/>
  <c r="L27" i="9"/>
  <c r="J27" i="9"/>
  <c r="L26" i="9"/>
  <c r="J26"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G20" i="6" l="1"/>
  <c r="E20" i="6"/>
  <c r="K19" i="6"/>
  <c r="L19" i="6" s="1"/>
  <c r="I19" i="6"/>
  <c r="J19" i="6" s="1"/>
  <c r="G19" i="6"/>
  <c r="E19" i="6"/>
  <c r="G18" i="6"/>
  <c r="E18" i="6"/>
  <c r="K17" i="6"/>
  <c r="L17" i="6" s="1"/>
  <c r="I17" i="6"/>
  <c r="J17" i="6" s="1"/>
  <c r="G17" i="6"/>
  <c r="E17" i="6"/>
  <c r="G16" i="6"/>
  <c r="E16" i="6"/>
  <c r="K15" i="6"/>
  <c r="L15" i="6" s="1"/>
  <c r="I15" i="6"/>
  <c r="J15" i="6" s="1"/>
  <c r="G15" i="6"/>
  <c r="E15" i="6"/>
  <c r="G10" i="6"/>
  <c r="E10" i="6"/>
  <c r="K9" i="6"/>
  <c r="L9" i="6" s="1"/>
  <c r="I9" i="6"/>
  <c r="J9" i="6" s="1"/>
  <c r="G9" i="6"/>
  <c r="E9" i="6"/>
  <c r="L14" i="5" l="1"/>
  <c r="J14" i="5"/>
  <c r="L12" i="5"/>
  <c r="J12" i="5"/>
  <c r="L11" i="5"/>
  <c r="J11" i="5"/>
  <c r="L15" i="4" l="1"/>
  <c r="J15" i="4"/>
  <c r="L13" i="4"/>
  <c r="J13" i="4"/>
  <c r="L12" i="4"/>
  <c r="J12" i="4"/>
</calcChain>
</file>

<file path=xl/sharedStrings.xml><?xml version="1.0" encoding="utf-8"?>
<sst xmlns="http://schemas.openxmlformats.org/spreadsheetml/2006/main" count="288" uniqueCount="102">
  <si>
    <t>THỐNG KÊ HIỆN TRẠNG ĐVHC CẤP XÃ</t>
  </si>
  <si>
    <t>Số TT</t>
  </si>
  <si>
    <t xml:space="preserve">Tên ĐVHC </t>
  </si>
  <si>
    <t>cấp xã</t>
  </si>
  <si>
    <t>Khu vực hải đảo</t>
  </si>
  <si>
    <t>Dân tộc thiểu số</t>
  </si>
  <si>
    <t>Diện tích tự nhiên</t>
  </si>
  <si>
    <t>Quy mô dân số</t>
  </si>
  <si>
    <t>Số người</t>
  </si>
  <si>
    <t>Tỷ lệ (%)</t>
  </si>
  <si>
    <t>Diện tích</t>
  </si>
  <si>
    <t>(người)</t>
  </si>
  <si>
    <t>I</t>
  </si>
  <si>
    <t>Các xã:</t>
  </si>
  <si>
    <t>II</t>
  </si>
  <si>
    <t>Các thị trấn:</t>
  </si>
  <si>
    <t>III</t>
  </si>
  <si>
    <t>Các phường:</t>
  </si>
  <si>
    <t>TỈNH BẮC GIANG</t>
  </si>
  <si>
    <t>Phúc Sơn</t>
  </si>
  <si>
    <t>x</t>
  </si>
  <si>
    <r>
      <t xml:space="preserve">Yếu tố đặc thù khác </t>
    </r>
    <r>
      <rPr>
        <i/>
        <sz val="12"/>
        <color theme="1"/>
        <rFont val="Times New Roman"/>
        <family val="1"/>
      </rPr>
      <t>(nếu có)</t>
    </r>
  </si>
  <si>
    <t>Liên Sơn</t>
  </si>
  <si>
    <t>Cao Xá</t>
  </si>
  <si>
    <t>Tân Trung</t>
  </si>
  <si>
    <t>Hợp Đức</t>
  </si>
  <si>
    <t>Phúc Hòa</t>
  </si>
  <si>
    <t>Ngọc Thiện</t>
  </si>
  <si>
    <t>Ngọc Châu</t>
  </si>
  <si>
    <t>Ngọc Lý</t>
  </si>
  <si>
    <t>Việt Lập</t>
  </si>
  <si>
    <t>Quế Nham</t>
  </si>
  <si>
    <t>Liên Chung</t>
  </si>
  <si>
    <t>Song Vân</t>
  </si>
  <si>
    <t>Ngọc Vân</t>
  </si>
  <si>
    <t>Việt Ngọc</t>
  </si>
  <si>
    <t>Lam Cốt</t>
  </si>
  <si>
    <t>Đại Hóa</t>
  </si>
  <si>
    <t>Quang Tiến</t>
  </si>
  <si>
    <t>Lan Giới</t>
  </si>
  <si>
    <t>An Dương</t>
  </si>
  <si>
    <t>Tân Yên</t>
  </si>
  <si>
    <t>Cao Thượng</t>
  </si>
  <si>
    <t>THỐNG KÊ CÁC ĐVHC CẤP XÃ THUỘC DIỆN SẮP XẾP GIAI ĐOẠN 2023-2030</t>
  </si>
  <si>
    <t>Thuộc ĐVHC</t>
  </si>
  <si>
    <t>cấp huyện</t>
  </si>
  <si>
    <r>
      <t xml:space="preserve">Yếu tố đặc thù khác </t>
    </r>
    <r>
      <rPr>
        <sz val="12"/>
        <color theme="1"/>
        <rFont val="Times New Roman"/>
        <family val="1"/>
      </rPr>
      <t>(nếu có)</t>
    </r>
  </si>
  <si>
    <r>
      <t xml:space="preserve">Dân số
</t>
    </r>
    <r>
      <rPr>
        <i/>
        <sz val="12"/>
        <color theme="1"/>
        <rFont val="Times New Roman"/>
        <family val="1"/>
      </rPr>
      <t>(người)</t>
    </r>
  </si>
  <si>
    <r>
      <t xml:space="preserve">Tỷ lệ </t>
    </r>
    <r>
      <rPr>
        <i/>
        <sz val="12"/>
        <color theme="1"/>
        <rFont val="Times New Roman"/>
        <family val="1"/>
      </rPr>
      <t>(%)</t>
    </r>
  </si>
  <si>
    <t xml:space="preserve">THỐNG KÊ CÁC ĐVHC CẤP XÃ THUỘC DIỆN SẮP XẾP GIAI ĐOẠN 2023-2030 </t>
  </si>
  <si>
    <t>NHƯNG CÓ YẾU TỐ ĐẶC THÙ KHÔNG BẮT THUỘC PHẢI SẮP XẾP (theo Điều 3-NQ35)</t>
  </si>
  <si>
    <r>
      <t xml:space="preserve">Diện tích
</t>
    </r>
    <r>
      <rPr>
        <i/>
        <sz val="12"/>
        <color theme="1"/>
        <rFont val="Times New Roman"/>
        <family val="1"/>
      </rPr>
      <t>(km²)</t>
    </r>
  </si>
  <si>
    <t>THỐNG KÊ CÁC ĐVHC CẤP XÃ THUỘC DIỆN SẮP XẾP LIỀN KỀ GIAI ĐOẠN 2023-2030</t>
  </si>
  <si>
    <t>PASX</t>
  </si>
  <si>
    <t>(Kèm theo Phương án sắp xếp tổng thể ĐVHC cấp xã 2023-2030)</t>
  </si>
  <si>
    <t>TT</t>
  </si>
  <si>
    <t>Tên ĐVHC cấp xã</t>
  </si>
  <si>
    <t>Tên ĐVHC cấp huyện</t>
  </si>
  <si>
    <t>Hiện trạng</t>
  </si>
  <si>
    <t>Thuộc giai đoạn sắp xếp</t>
  </si>
  <si>
    <t>Phương án sắp xếp</t>
  </si>
  <si>
    <t>Nơi đặt trụ sở</t>
  </si>
  <si>
    <r>
      <t xml:space="preserve">Dân số
</t>
    </r>
    <r>
      <rPr>
        <i/>
        <sz val="11"/>
        <color theme="1"/>
        <rFont val="Times New Roman"/>
        <family val="1"/>
      </rPr>
      <t>(người)</t>
    </r>
  </si>
  <si>
    <t>Tỷ lệ%</t>
  </si>
  <si>
    <r>
      <t xml:space="preserve">Diện tích
</t>
    </r>
    <r>
      <rPr>
        <i/>
        <sz val="11"/>
        <color theme="1"/>
        <rFont val="Times New Roman"/>
        <family val="1"/>
      </rPr>
      <t>(km</t>
    </r>
    <r>
      <rPr>
        <i/>
        <vertAlign val="superscript"/>
        <sz val="11"/>
        <color theme="1"/>
        <rFont val="Times New Roman"/>
        <family val="1"/>
      </rPr>
      <t>2</t>
    </r>
    <r>
      <rPr>
        <i/>
        <sz val="11"/>
        <color theme="1"/>
        <rFont val="Times New Roman"/>
        <family val="1"/>
      </rPr>
      <t>)</t>
    </r>
  </si>
  <si>
    <t>Tỷ lệ %</t>
  </si>
  <si>
    <r>
      <t xml:space="preserve">Diện tích
</t>
    </r>
    <r>
      <rPr>
        <i/>
        <sz val="11"/>
        <color theme="1"/>
        <rFont val="Times New Roman"/>
        <family val="1"/>
      </rPr>
      <t>(km²)</t>
    </r>
  </si>
  <si>
    <t>GIAI ĐOẠN 2023-2025</t>
  </si>
  <si>
    <t>2023-2025</t>
  </si>
  <si>
    <t>GIAI ĐOẠN 2026-2030</t>
  </si>
  <si>
    <r>
      <t xml:space="preserve">Diện tích
</t>
    </r>
    <r>
      <rPr>
        <sz val="12"/>
        <color theme="1"/>
        <rFont val="Times New Roman"/>
        <family val="1"/>
      </rPr>
      <t>(km²)</t>
    </r>
  </si>
  <si>
    <t>TT Cao Thượng</t>
  </si>
  <si>
    <t xml:space="preserve"> Cao Thượng</t>
  </si>
  <si>
    <t xml:space="preserve"> Nhã Nam</t>
  </si>
  <si>
    <t>2026-2030</t>
  </si>
  <si>
    <r>
      <t xml:space="preserve">Dân số </t>
    </r>
    <r>
      <rPr>
        <i/>
        <sz val="12"/>
        <color theme="1"/>
        <rFont val="Times New Roman"/>
        <family val="1"/>
      </rPr>
      <t>(người)</t>
    </r>
  </si>
  <si>
    <r>
      <t xml:space="preserve">Tỷ lệ 
</t>
    </r>
    <r>
      <rPr>
        <i/>
        <sz val="12"/>
        <color theme="1"/>
        <rFont val="Times New Roman"/>
        <family val="1"/>
      </rPr>
      <t>(%)</t>
    </r>
  </si>
  <si>
    <r>
      <t xml:space="preserve">Tỷ lệ
 </t>
    </r>
    <r>
      <rPr>
        <i/>
        <sz val="12"/>
        <color theme="1"/>
        <rFont val="Times New Roman"/>
        <family val="1"/>
      </rPr>
      <t>(%)</t>
    </r>
  </si>
  <si>
    <r>
      <rPr>
        <i/>
        <sz val="12"/>
        <color theme="1"/>
        <rFont val="Times New Roman"/>
        <family val="1"/>
      </rPr>
      <t>(km</t>
    </r>
    <r>
      <rPr>
        <i/>
        <vertAlign val="superscript"/>
        <sz val="12"/>
        <color theme="1"/>
        <rFont val="Times New Roman"/>
        <family val="1"/>
      </rPr>
      <t>2</t>
    </r>
    <r>
      <rPr>
        <i/>
        <sz val="12"/>
        <color theme="1"/>
        <rFont val="Times New Roman"/>
        <family val="1"/>
      </rPr>
      <t>)</t>
    </r>
  </si>
  <si>
    <r>
      <t xml:space="preserve">Tỷ lệ
</t>
    </r>
    <r>
      <rPr>
        <i/>
        <sz val="12"/>
        <color theme="1"/>
        <rFont val="Times New Roman"/>
        <family val="1"/>
      </rPr>
      <t>(%)</t>
    </r>
  </si>
  <si>
    <t>PHƯƠNG ÁN SẮP XẾP ĐVHC CẤP XÃ GIAI ĐOẠN 2023-2030</t>
  </si>
  <si>
    <t>THỐNG KÊ CÁC ĐVHC CẤP XÃ THỰC HIỆN SẮP XẾP GIAI ĐOẠN 2023-2030</t>
  </si>
  <si>
    <t xml:space="preserve">   TỈNH BẮC GIANG</t>
  </si>
  <si>
    <t>Ghi chú</t>
  </si>
  <si>
    <t xml:space="preserve">Phụ lục 2- 2A </t>
  </si>
  <si>
    <t>(Kèm theo Đề án sắp xếp ĐVHC cấp xã giai đoạn 2023-2030)</t>
  </si>
  <si>
    <t>Khu vực miền núi, vùng cao</t>
  </si>
  <si>
    <r>
      <rPr>
        <b/>
        <sz val="12"/>
        <color theme="1"/>
        <rFont val="Times New Roman"/>
        <family val="1"/>
      </rPr>
      <t xml:space="preserve">Ghi chú: </t>
    </r>
    <r>
      <rPr>
        <sz val="12"/>
        <color theme="1"/>
        <rFont val="Times New Roman"/>
        <family val="1"/>
      </rPr>
      <t xml:space="preserve">
- Cột 7: Liệt kê các yếu tố đặc thù theo quy định tại Điều 3a và Điều 9a của Nghị quyết của Ủy ban Thường vụ Quốc hội về tiêu chuẩn của ĐVHC và phân loại ĐVHC.
- Cột 8: Diện tích tự nhiên được xác định theo số liệu thống kê đất đai được cấp có thẩm quyền công bố, có xác nhận của cơ quan quản lý nhà nước về tài nguyên và môi trường cấp tỉnh.
- Cột 10: Quy mô dân số gồm dân số thường trú và dân số tạm trú quy đổi do cơ quan Công an có thẩm quyền cung cấp, xác nhận.
- Số liệu về diện tích tự nhiên và quy mô dân số làm cơ sở cho việc sắp xếp ĐVHC cấp huyện, cấp xã giai đoạn 2023 - 2025 được tính đến thời điểm ngày 31/12/2022.
Số liệu về diện tích tự nhiên và quy mô dân số làm cơ sở cho việc sắp xếp ĐVHC cấp huyện, cấp xã giai đoạn 2026 - 2030 được tính đến thời điểm ngày 31/12/2025.</t>
    </r>
  </si>
  <si>
    <t>Tên ĐVHC       cấp xã</t>
  </si>
  <si>
    <t>Thuộc     ĐVHC         cấp huyện</t>
  </si>
  <si>
    <t>UBND HUYỆN TÂN YÊN</t>
  </si>
  <si>
    <t xml:space="preserve">Phụ lục 2- 2B </t>
  </si>
  <si>
    <r>
      <t xml:space="preserve">Quy mô dân số
</t>
    </r>
    <r>
      <rPr>
        <i/>
        <sz val="12"/>
        <color theme="1"/>
        <rFont val="Times New Roman"/>
        <family val="1"/>
      </rPr>
      <t>(người)</t>
    </r>
  </si>
  <si>
    <r>
      <rPr>
        <b/>
        <sz val="12"/>
        <color theme="1"/>
        <rFont val="Times New Roman"/>
        <family val="1"/>
      </rPr>
      <t xml:space="preserve">Ghi chú: </t>
    </r>
    <r>
      <rPr>
        <sz val="12"/>
        <color theme="1"/>
        <rFont val="Times New Roman"/>
        <family val="1"/>
      </rPr>
      <t xml:space="preserve">
- ĐVHC cấp xã thuộc diện sắp xếp giai đoạn 2023 - 2025 và giai đoạn 2026 - 2030 căn cứ theo khoản 2 và khoản 3 Điều 1 của Nghị quyết số 35/2023/UBTVQH15 của Ủy ban Thường vụ Quốc hội.
- Cột 7: Liệt kê các yếu tố đặc thù theo quy định tại Điều 3a và Điều 9a của Nghị quyết của Ủy ban Thường vụ Quốc hội về tiêu chuẩn của ĐVHC và phân loại ĐVHC.
- Cột 8: Diện tích tự nhiên được xác định theo số liệu thống kê đất đai được cấp có thẩm quyền công bố, có xác nhận của cơ quan quản lý nhà nước về tài nguyên và môi trường cấp tỉnh.
- Cột 10: Quy mô dân số gồm dân số thường trú và dân số tạm trú quy đổi do cơ quan Công an có thẩm quyền cung cấp, xác nhận.
- Số liệu về diện tích tự nhiên và quy mô dân số làm cơ sở cho việc sắp xếp ĐVHC cấp huyện, cấp xã giai đoạn 2023 - 2025 được tính đến thời điểm ngày 31/12/2022.
Số liệu về diện tích tự nhiên và quy mô dân số làm cơ sở cho việc sắp xếp ĐVHC cấp huyện, cấp xã giai đoạn 2026 - 2030 được tính đến thời điểm ngày 31/12/2025.</t>
    </r>
  </si>
  <si>
    <t>Phụ lục 2- 2C</t>
  </si>
  <si>
    <r>
      <rPr>
        <b/>
        <u/>
        <sz val="12"/>
        <color theme="1"/>
        <rFont val="Times New Roman"/>
        <family val="1"/>
      </rPr>
      <t xml:space="preserve">Ghi chú: </t>
    </r>
    <r>
      <rPr>
        <sz val="12"/>
        <color theme="1"/>
        <rFont val="Times New Roman"/>
        <family val="1"/>
      </rPr>
      <t xml:space="preserve">
- ĐVHC cấp xã thuộc diện khuyến khích sắp xếp giai đoạn 2023 - 2025 và giai đoạn 2026 - 2030 căn cứ theo khoản 4 Điều 1 của Nghị quyết số 35/2023/UBTVQH15 của Ủy ban Thường vụ Quốc hội.
- Cột 7: Liệt kê các yếu tố đặc thù theo quy định tại Điều 3a và Điều 9a của Nghị quyết của Ủy ban Thường vụ Quốc hội về tiêu chuẩn của ĐVHC và phân loại ĐVHC.
- Cột 8: Diện tích tự nhiên được xác định theo số liệu thống kê đất đai được cấp có thẩm quyền công bố, có xác nhận của cơ quan quản lý nhà nước về tài nguyên và môi trường cấp tỉnh.
- Cột 10: Quy mô dân số gồm dân số thường trú và dân số tạm trú quy đổi do cơ quan Công an có thẩm quyền cung cấp, xác nhận.
- Số liệu về diện tích tự nhiên và quy mô dân số làm cơ sở cho việc sắp xếp ĐVHC cấp huyện, cấp xã giai đoạn 2023 - 2025 được tính đến thời điểm ngày 31/12/2022.
Số liệu về diện tích tự nhiên và quy mô dân số làm cơ sở cho việc sắp xếp ĐVHC cấp huyện, cấp xã giai đoạn 2026 - 2030 được tính đến thời điểm ngày 31/12/2025</t>
    </r>
  </si>
  <si>
    <t>Phụ lục 2- 2D</t>
  </si>
  <si>
    <t>Phụ lục 2- 2E</t>
  </si>
  <si>
    <r>
      <t xml:space="preserve">Tỷ lệ   </t>
    </r>
    <r>
      <rPr>
        <sz val="12"/>
        <color theme="1"/>
        <rFont val="Times New Roman"/>
        <family val="1"/>
      </rPr>
      <t>(%)</t>
    </r>
  </si>
  <si>
    <t>KV miền núi, vùng cao</t>
  </si>
  <si>
    <t>Cấp xã</t>
  </si>
  <si>
    <t>Cấp huyện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</si>
</sst>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7" x14ac:knownFonts="1">
    <font>
      <sz val="11"/>
      <color theme="1"/>
      <name val="Calibri"/>
      <family val="2"/>
      <scheme val="minor"/>
    </font>
    <font>
      <b/>
      <sz val="14"/>
      <color theme="1"/>
      <name val="Times New Roman"/>
      <family val="1"/>
    </font>
    <font>
      <b/>
      <sz val="13"/>
      <color theme="1"/>
      <name val="Times New Roman"/>
      <family val="1"/>
    </font>
    <font>
      <b/>
      <i/>
      <sz val="13"/>
      <color theme="1"/>
      <name val="Times New Roman"/>
      <family val="1"/>
    </font>
    <font>
      <b/>
      <sz val="12"/>
      <color theme="1"/>
      <name val="Times New Roman"/>
      <family val="1"/>
    </font>
    <font>
      <sz val="11"/>
      <color theme="1"/>
      <name val="Times New Roman"/>
      <family val="1"/>
    </font>
    <font>
      <sz val="12"/>
      <color theme="1"/>
      <name val="Times New Roman"/>
      <family val="1"/>
    </font>
    <font>
      <b/>
      <i/>
      <sz val="12"/>
      <color theme="1"/>
      <name val="Times New Roman"/>
      <family val="1"/>
    </font>
    <font>
      <i/>
      <sz val="12"/>
      <color theme="1"/>
      <name val="Times New Roman"/>
      <family val="1"/>
    </font>
    <font>
      <b/>
      <i/>
      <u/>
      <sz val="12"/>
      <color theme="1"/>
      <name val="Times New Roman"/>
      <family val="1"/>
    </font>
    <font>
      <i/>
      <sz val="12"/>
      <name val="Times New Roman"/>
      <family val="1"/>
    </font>
    <font>
      <sz val="12"/>
      <name val="Times New Roman"/>
      <family val="1"/>
    </font>
    <font>
      <i/>
      <sz val="14"/>
      <color theme="1"/>
      <name val="Times New Roman"/>
      <family val="1"/>
    </font>
    <font>
      <b/>
      <sz val="11"/>
      <color theme="1"/>
      <name val="Times New Roman"/>
      <family val="1"/>
    </font>
    <font>
      <i/>
      <sz val="11"/>
      <color theme="1"/>
      <name val="Times New Roman"/>
      <family val="1"/>
    </font>
    <font>
      <i/>
      <vertAlign val="superscript"/>
      <sz val="11"/>
      <color theme="1"/>
      <name val="Times New Roman"/>
      <family val="1"/>
    </font>
    <font>
      <i/>
      <sz val="11"/>
      <name val="Times New Roman"/>
      <family val="1"/>
    </font>
    <font>
      <sz val="11"/>
      <name val="Times New Roman"/>
      <family val="1"/>
    </font>
    <font>
      <sz val="11"/>
      <color theme="1"/>
      <name val="Calibri"/>
      <family val="2"/>
      <scheme val="minor"/>
    </font>
    <font>
      <i/>
      <sz val="11"/>
      <color theme="1"/>
      <name val="Calibri"/>
      <family val="2"/>
      <scheme val="minor"/>
    </font>
    <font>
      <i/>
      <vertAlign val="superscript"/>
      <sz val="12"/>
      <color theme="1"/>
      <name val="Times New Roman"/>
      <family val="1"/>
    </font>
    <font>
      <sz val="11"/>
      <name val="Calibri"/>
      <family val="2"/>
      <scheme val="minor"/>
    </font>
    <font>
      <i/>
      <sz val="13"/>
      <color theme="1"/>
      <name val="Times New Roman"/>
      <family val="1"/>
    </font>
    <font>
      <b/>
      <sz val="12"/>
      <name val="Times New Roman"/>
      <family val="1"/>
    </font>
    <font>
      <i/>
      <sz val="10"/>
      <color theme="1"/>
      <name val="Times New Roman"/>
      <family val="1"/>
    </font>
    <font>
      <b/>
      <sz val="12"/>
      <color theme="1"/>
      <name val="Calibri"/>
      <family val="2"/>
      <scheme val="minor"/>
    </font>
    <font>
      <b/>
      <u/>
      <sz val="12"/>
      <color theme="1"/>
      <name val="Times New Roman"/>
      <family val="1"/>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double">
        <color indexed="64"/>
      </top>
      <bottom style="thin">
        <color indexed="64"/>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thin">
        <color rgb="FF000000"/>
      </left>
      <right style="thin">
        <color rgb="FF000000"/>
      </right>
      <top style="double">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s>
  <cellStyleXfs count="2">
    <xf numFmtId="0" fontId="0" fillId="0" borderId="0"/>
    <xf numFmtId="0" fontId="18" fillId="0" borderId="0"/>
  </cellStyleXfs>
  <cellXfs count="244">
    <xf numFmtId="0" fontId="0" fillId="0" borderId="0" xfId="0"/>
    <xf numFmtId="0" fontId="7" fillId="0" borderId="0" xfId="0" applyFont="1" applyAlignment="1">
      <alignment vertical="center"/>
    </xf>
    <xf numFmtId="0" fontId="9" fillId="0" borderId="0" xfId="0" applyFont="1" applyAlignment="1">
      <alignment vertical="center"/>
    </xf>
    <xf numFmtId="0" fontId="5" fillId="0" borderId="0" xfId="0" applyFont="1" applyAlignment="1">
      <alignment horizontal="left" vertical="center" indent="15"/>
    </xf>
    <xf numFmtId="0" fontId="8" fillId="0" borderId="1"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3" fontId="11" fillId="0" borderId="2" xfId="0" applyNumberFormat="1" applyFont="1" applyBorder="1" applyAlignment="1">
      <alignment horizontal="left" vertical="center"/>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8" fillId="0" borderId="2" xfId="0" applyFont="1" applyBorder="1" applyAlignment="1">
      <alignment horizontal="right" vertical="center" wrapText="1"/>
    </xf>
    <xf numFmtId="0" fontId="11" fillId="0" borderId="2" xfId="0" applyFont="1" applyBorder="1" applyAlignment="1">
      <alignment horizontal="left" vertical="center"/>
    </xf>
    <xf numFmtId="0" fontId="7" fillId="0" borderId="1"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2" fontId="10" fillId="0" borderId="4" xfId="0" applyNumberFormat="1" applyFont="1" applyBorder="1" applyAlignment="1">
      <alignment horizontal="right"/>
    </xf>
    <xf numFmtId="0" fontId="12" fillId="0" borderId="0" xfId="0" applyFont="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xf numFmtId="0" fontId="13" fillId="0" borderId="0" xfId="0" applyFont="1" applyAlignment="1">
      <alignment horizontal="right"/>
    </xf>
    <xf numFmtId="0" fontId="13" fillId="0" borderId="0" xfId="0" applyFont="1" applyAlignment="1">
      <alignment horizontal="left"/>
    </xf>
    <xf numFmtId="0" fontId="5" fillId="0" borderId="0" xfId="0" applyFont="1" applyAlignment="1">
      <alignment horizontal="center"/>
    </xf>
    <xf numFmtId="0" fontId="14" fillId="0" borderId="0" xfId="0" applyFont="1" applyAlignment="1">
      <alignment horizontal="center"/>
    </xf>
    <xf numFmtId="0" fontId="14" fillId="0" borderId="0" xfId="0" applyFont="1"/>
    <xf numFmtId="0" fontId="14" fillId="0" borderId="4" xfId="0" applyFont="1" applyBorder="1" applyAlignment="1">
      <alignment horizontal="center" vertical="center" wrapText="1"/>
    </xf>
    <xf numFmtId="3" fontId="17" fillId="0" borderId="4" xfId="0" applyNumberFormat="1" applyFont="1" applyBorder="1" applyAlignment="1">
      <alignment vertical="center"/>
    </xf>
    <xf numFmtId="0" fontId="11" fillId="0" borderId="2" xfId="0" applyFont="1" applyBorder="1" applyAlignment="1">
      <alignment horizontal="right"/>
    </xf>
    <xf numFmtId="0" fontId="6" fillId="0" borderId="8" xfId="0" applyFont="1" applyBorder="1" applyAlignment="1">
      <alignment horizontal="center" vertical="center" wrapText="1"/>
    </xf>
    <xf numFmtId="0" fontId="13" fillId="0" borderId="0" xfId="0" applyFont="1" applyAlignment="1">
      <alignment horizontal="center"/>
    </xf>
    <xf numFmtId="0" fontId="14" fillId="0" borderId="0" xfId="0" applyFont="1" applyAlignment="1">
      <alignment horizontal="center"/>
    </xf>
    <xf numFmtId="0" fontId="8"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right" vertical="center" wrapText="1"/>
    </xf>
    <xf numFmtId="0" fontId="11" fillId="0" borderId="4" xfId="0" applyFont="1" applyBorder="1" applyAlignment="1">
      <alignment horizontal="right"/>
    </xf>
    <xf numFmtId="0" fontId="11" fillId="0" borderId="2" xfId="0" applyFont="1" applyBorder="1" applyAlignment="1">
      <alignment horizontal="right" vertical="center"/>
    </xf>
    <xf numFmtId="2" fontId="11" fillId="0" borderId="2" xfId="0" applyNumberFormat="1" applyFont="1" applyBorder="1" applyAlignment="1">
      <alignment horizontal="right" vertical="center"/>
    </xf>
    <xf numFmtId="0" fontId="5" fillId="0" borderId="4" xfId="0" applyFont="1" applyBorder="1"/>
    <xf numFmtId="3" fontId="17" fillId="2" borderId="4" xfId="0" applyNumberFormat="1" applyFont="1" applyFill="1" applyBorder="1" applyAlignment="1">
      <alignment vertical="center"/>
    </xf>
    <xf numFmtId="0" fontId="17" fillId="0" borderId="4" xfId="0" applyFont="1" applyBorder="1" applyAlignment="1">
      <alignment vertical="center"/>
    </xf>
    <xf numFmtId="3" fontId="11" fillId="0" borderId="4" xfId="0" applyNumberFormat="1" applyFont="1" applyBorder="1" applyAlignment="1">
      <alignment vertical="center"/>
    </xf>
    <xf numFmtId="2" fontId="11" fillId="0" borderId="4" xfId="0" applyNumberFormat="1" applyFont="1" applyBorder="1" applyAlignment="1">
      <alignment vertical="center"/>
    </xf>
    <xf numFmtId="3" fontId="11" fillId="2" borderId="4" xfId="0" applyNumberFormat="1" applyFont="1" applyFill="1" applyBorder="1" applyAlignment="1">
      <alignment vertical="center"/>
    </xf>
    <xf numFmtId="0" fontId="11" fillId="0" borderId="4" xfId="0" applyFont="1" applyBorder="1" applyAlignment="1">
      <alignment vertical="center"/>
    </xf>
    <xf numFmtId="165" fontId="11" fillId="2" borderId="4" xfId="0" applyNumberFormat="1" applyFont="1" applyFill="1" applyBorder="1" applyAlignment="1">
      <alignment vertical="center"/>
    </xf>
    <xf numFmtId="2" fontId="11" fillId="2" borderId="4" xfId="0" applyNumberFormat="1" applyFont="1" applyFill="1" applyBorder="1" applyAlignment="1">
      <alignment vertical="center"/>
    </xf>
    <xf numFmtId="0" fontId="8" fillId="0" borderId="4" xfId="0" applyFont="1" applyBorder="1" applyAlignment="1">
      <alignment vertical="center" wrapText="1"/>
    </xf>
    <xf numFmtId="0" fontId="0" fillId="0" borderId="0" xfId="0" applyAlignment="1">
      <alignment horizontal="right"/>
    </xf>
    <xf numFmtId="2" fontId="6" fillId="0" borderId="4" xfId="0" applyNumberFormat="1" applyFont="1" applyBorder="1" applyAlignment="1">
      <alignment horizontal="right" vertical="center" wrapText="1"/>
    </xf>
    <xf numFmtId="2" fontId="6" fillId="0" borderId="2" xfId="0" applyNumberFormat="1" applyFont="1" applyBorder="1" applyAlignment="1">
      <alignment horizontal="right" vertical="center" wrapText="1"/>
    </xf>
    <xf numFmtId="0" fontId="7" fillId="0" borderId="2" xfId="0" applyFont="1" applyBorder="1" applyAlignment="1">
      <alignment horizontal="right" vertical="center" wrapText="1"/>
    </xf>
    <xf numFmtId="2" fontId="10" fillId="0" borderId="2" xfId="0" applyNumberFormat="1" applyFont="1" applyBorder="1" applyAlignment="1">
      <alignment horizontal="right"/>
    </xf>
    <xf numFmtId="3" fontId="17" fillId="2" borderId="4" xfId="0" applyNumberFormat="1" applyFont="1" applyFill="1" applyBorder="1" applyAlignment="1">
      <alignment horizontal="right" vertical="center"/>
    </xf>
    <xf numFmtId="3" fontId="17" fillId="2" borderId="2" xfId="0" applyNumberFormat="1" applyFont="1" applyFill="1" applyBorder="1" applyAlignment="1">
      <alignment horizontal="right" vertical="center"/>
    </xf>
    <xf numFmtId="0" fontId="0" fillId="0" borderId="0" xfId="0" applyAlignment="1">
      <alignment horizontal="center"/>
    </xf>
    <xf numFmtId="0" fontId="5" fillId="0" borderId="0" xfId="0" applyFont="1" applyAlignment="1">
      <alignment horizontal="right"/>
    </xf>
    <xf numFmtId="0" fontId="14" fillId="0" borderId="0" xfId="0" applyFont="1" applyAlignment="1">
      <alignment horizontal="right"/>
    </xf>
    <xf numFmtId="164" fontId="11" fillId="0" borderId="4" xfId="0" applyNumberFormat="1" applyFont="1" applyBorder="1" applyAlignment="1">
      <alignment horizontal="right" vertical="center"/>
    </xf>
    <xf numFmtId="164" fontId="11" fillId="2" borderId="4" xfId="0" applyNumberFormat="1" applyFont="1" applyFill="1" applyBorder="1"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vertical="center" wrapText="1"/>
    </xf>
    <xf numFmtId="0" fontId="19" fillId="0" borderId="0" xfId="0" applyFont="1"/>
    <xf numFmtId="0" fontId="8" fillId="0" borderId="4" xfId="0" applyFont="1" applyBorder="1" applyAlignment="1">
      <alignment horizontal="right" vertical="center" wrapText="1"/>
    </xf>
    <xf numFmtId="165" fontId="17" fillId="2" borderId="4" xfId="0" applyNumberFormat="1" applyFont="1" applyFill="1" applyBorder="1" applyAlignment="1">
      <alignment horizontal="right" vertical="center"/>
    </xf>
    <xf numFmtId="2" fontId="17" fillId="2" borderId="4" xfId="0" applyNumberFormat="1" applyFont="1" applyFill="1" applyBorder="1" applyAlignment="1">
      <alignment horizontal="right" vertical="center"/>
    </xf>
    <xf numFmtId="0" fontId="7" fillId="0" borderId="4" xfId="0" applyFont="1" applyBorder="1" applyAlignment="1">
      <alignment horizontal="right" vertical="center" wrapText="1"/>
    </xf>
    <xf numFmtId="0" fontId="14" fillId="0" borderId="0" xfId="0" applyFont="1" applyAlignment="1">
      <alignment horizontal="left" vertical="center" indent="15"/>
    </xf>
    <xf numFmtId="0" fontId="0" fillId="2" borderId="0" xfId="0" applyFill="1" applyAlignment="1">
      <alignment horizontal="right"/>
    </xf>
    <xf numFmtId="0" fontId="6" fillId="2" borderId="2" xfId="0" applyFont="1" applyFill="1" applyBorder="1" applyAlignment="1">
      <alignment horizontal="right" vertical="center" wrapText="1"/>
    </xf>
    <xf numFmtId="0" fontId="21" fillId="0" borderId="0" xfId="0" applyFont="1"/>
    <xf numFmtId="0" fontId="4" fillId="0" borderId="2" xfId="0" applyFont="1" applyBorder="1" applyAlignment="1">
      <alignment horizontal="center" vertical="center" wrapText="1"/>
    </xf>
    <xf numFmtId="0" fontId="8" fillId="2"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Border="1" applyAlignment="1">
      <alignment horizontal="center" vertical="center" wrapText="1"/>
    </xf>
    <xf numFmtId="2" fontId="10" fillId="0" borderId="4" xfId="1" applyNumberFormat="1" applyFont="1" applyFill="1" applyBorder="1" applyAlignment="1">
      <alignment horizontal="center"/>
    </xf>
    <xf numFmtId="0" fontId="11" fillId="0" borderId="4" xfId="1" applyFont="1" applyFill="1" applyBorder="1" applyAlignment="1">
      <alignment horizontal="center" vertical="center"/>
    </xf>
    <xf numFmtId="3" fontId="6" fillId="0" borderId="4" xfId="0" applyNumberFormat="1" applyFont="1" applyBorder="1" applyAlignment="1">
      <alignment horizontal="center" vertical="center" wrapText="1"/>
    </xf>
    <xf numFmtId="2" fontId="10" fillId="0" borderId="4" xfId="1" applyNumberFormat="1" applyFont="1" applyFill="1" applyBorder="1" applyAlignment="1">
      <alignment horizontal="center" vertical="center"/>
    </xf>
    <xf numFmtId="3" fontId="16" fillId="0" borderId="12"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1" fillId="2" borderId="4" xfId="0" applyNumberFormat="1" applyFont="1" applyFill="1" applyBorder="1" applyAlignment="1">
      <alignment horizontal="right" vertical="center"/>
    </xf>
    <xf numFmtId="3" fontId="11" fillId="2" borderId="2" xfId="0" applyNumberFormat="1" applyFont="1" applyFill="1" applyBorder="1" applyAlignment="1">
      <alignment horizontal="right" vertical="center"/>
    </xf>
    <xf numFmtId="0" fontId="0" fillId="0" borderId="0" xfId="0" applyAlignment="1"/>
    <xf numFmtId="0" fontId="4" fillId="0" borderId="2" xfId="0" applyFont="1" applyBorder="1" applyAlignment="1">
      <alignment vertical="center" wrapText="1"/>
    </xf>
    <xf numFmtId="0" fontId="6" fillId="0" borderId="2" xfId="0" applyFont="1" applyBorder="1" applyAlignment="1"/>
    <xf numFmtId="3" fontId="23" fillId="0" borderId="4" xfId="0" applyNumberFormat="1" applyFont="1" applyBorder="1" applyAlignment="1">
      <alignment vertical="center"/>
    </xf>
    <xf numFmtId="0" fontId="4" fillId="0" borderId="2" xfId="0" applyFont="1" applyBorder="1" applyAlignment="1">
      <alignment horizontal="center" vertical="center" wrapText="1"/>
    </xf>
    <xf numFmtId="0" fontId="5" fillId="0" borderId="0" xfId="0" applyFont="1" applyAlignment="1">
      <alignment horizontal="left"/>
    </xf>
    <xf numFmtId="0" fontId="7" fillId="0" borderId="4" xfId="0" applyFont="1" applyBorder="1" applyAlignment="1">
      <alignment horizontal="left" vertical="center" wrapText="1"/>
    </xf>
    <xf numFmtId="0" fontId="14" fillId="0" borderId="0" xfId="0" applyFont="1" applyAlignment="1"/>
    <xf numFmtId="2" fontId="10" fillId="0" borderId="4" xfId="0" applyNumberFormat="1" applyFont="1" applyBorder="1" applyAlignment="1"/>
    <xf numFmtId="2" fontId="10" fillId="0" borderId="2" xfId="0" applyNumberFormat="1" applyFont="1" applyBorder="1" applyAlignment="1"/>
    <xf numFmtId="0" fontId="5" fillId="0" borderId="0" xfId="0" applyFont="1" applyAlignment="1"/>
    <xf numFmtId="0" fontId="24" fillId="0" borderId="4" xfId="0" applyFont="1" applyBorder="1" applyAlignment="1">
      <alignment horizontal="center" vertical="center" wrapText="1"/>
    </xf>
    <xf numFmtId="0" fontId="0" fillId="0" borderId="0" xfId="0" applyAlignment="1">
      <alignment horizontal="left"/>
    </xf>
    <xf numFmtId="0" fontId="7" fillId="0" borderId="2" xfId="0" applyFont="1" applyBorder="1" applyAlignment="1">
      <alignment horizontal="left" vertical="center" wrapText="1"/>
    </xf>
    <xf numFmtId="0" fontId="11" fillId="0" borderId="2" xfId="0" applyFont="1" applyBorder="1" applyAlignment="1">
      <alignment vertical="center"/>
    </xf>
    <xf numFmtId="3" fontId="11" fillId="0" borderId="2" xfId="0" applyNumberFormat="1" applyFont="1" applyBorder="1" applyAlignment="1">
      <alignment vertical="center"/>
    </xf>
    <xf numFmtId="0" fontId="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8" fillId="0" borderId="9" xfId="0" applyFont="1" applyBorder="1" applyAlignment="1">
      <alignment horizontal="right" vertical="center" wrapText="1"/>
    </xf>
    <xf numFmtId="0" fontId="6" fillId="2" borderId="8" xfId="0" applyFont="1" applyFill="1" applyBorder="1" applyAlignment="1">
      <alignment horizontal="center" vertical="center" wrapText="1"/>
    </xf>
    <xf numFmtId="2" fontId="11" fillId="0" borderId="9" xfId="0" applyNumberFormat="1" applyFont="1" applyBorder="1" applyAlignment="1">
      <alignment horizontal="right" vertical="center"/>
    </xf>
    <xf numFmtId="1" fontId="17" fillId="0" borderId="2" xfId="0" applyNumberFormat="1" applyFont="1" applyBorder="1" applyAlignment="1">
      <alignment vertical="center"/>
    </xf>
    <xf numFmtId="2" fontId="17" fillId="0" borderId="2" xfId="0" applyNumberFormat="1" applyFont="1" applyBorder="1" applyAlignment="1">
      <alignment horizontal="right" vertical="center"/>
    </xf>
    <xf numFmtId="0" fontId="17" fillId="0" borderId="2" xfId="0" applyFont="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right" vertical="center" wrapText="1"/>
    </xf>
    <xf numFmtId="2" fontId="16" fillId="0" borderId="2" xfId="0" applyNumberFormat="1" applyFont="1" applyBorder="1" applyAlignment="1">
      <alignment horizontal="right" vertical="center" wrapText="1"/>
    </xf>
    <xf numFmtId="3" fontId="17" fillId="0" borderId="2" xfId="0" applyNumberFormat="1" applyFont="1" applyBorder="1" applyAlignment="1">
      <alignment horizontal="right" vertical="center" wrapText="1"/>
    </xf>
    <xf numFmtId="2" fontId="16" fillId="0" borderId="9" xfId="0" applyNumberFormat="1" applyFont="1" applyBorder="1" applyAlignment="1">
      <alignment horizontal="right" vertical="center" wrapText="1"/>
    </xf>
    <xf numFmtId="0" fontId="7" fillId="0" borderId="9" xfId="0" applyFont="1" applyBorder="1" applyAlignment="1">
      <alignment horizontal="right" vertical="center" wrapText="1"/>
    </xf>
    <xf numFmtId="0" fontId="6" fillId="0" borderId="2" xfId="0" applyFont="1" applyFill="1" applyBorder="1" applyAlignment="1">
      <alignment vertical="center"/>
    </xf>
    <xf numFmtId="0" fontId="11" fillId="0" borderId="2" xfId="1" applyFont="1" applyFill="1" applyBorder="1" applyAlignment="1">
      <alignment horizontal="right" vertical="center"/>
    </xf>
    <xf numFmtId="2" fontId="10" fillId="0" borderId="2" xfId="1" applyNumberFormat="1" applyFont="1" applyFill="1" applyBorder="1" applyAlignment="1">
      <alignment horizontal="right"/>
    </xf>
    <xf numFmtId="3" fontId="17" fillId="0" borderId="2" xfId="0" applyNumberFormat="1" applyFont="1" applyBorder="1" applyAlignment="1">
      <alignment horizontal="right" vertical="center"/>
    </xf>
    <xf numFmtId="2" fontId="17" fillId="0" borderId="9" xfId="0" applyNumberFormat="1" applyFont="1" applyBorder="1" applyAlignment="1">
      <alignment horizontal="right"/>
    </xf>
    <xf numFmtId="0" fontId="6" fillId="0" borderId="17" xfId="0" applyFont="1" applyBorder="1" applyAlignment="1">
      <alignment horizontal="center" vertical="center" wrapText="1"/>
    </xf>
    <xf numFmtId="0" fontId="6" fillId="0" borderId="18" xfId="0" applyFont="1" applyFill="1" applyBorder="1" applyAlignment="1">
      <alignment vertical="center"/>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1" fillId="0" borderId="18" xfId="1" applyFont="1" applyFill="1" applyBorder="1" applyAlignment="1">
      <alignment horizontal="right" vertical="center"/>
    </xf>
    <xf numFmtId="2" fontId="10" fillId="0" borderId="18" xfId="1" applyNumberFormat="1" applyFont="1" applyFill="1" applyBorder="1" applyAlignment="1">
      <alignment horizontal="right"/>
    </xf>
    <xf numFmtId="3" fontId="17" fillId="0" borderId="18" xfId="0" applyNumberFormat="1" applyFont="1" applyBorder="1" applyAlignment="1">
      <alignment horizontal="right" vertical="center"/>
    </xf>
    <xf numFmtId="2" fontId="17" fillId="0" borderId="19" xfId="0" applyNumberFormat="1" applyFont="1" applyBorder="1" applyAlignment="1">
      <alignment horizontal="right"/>
    </xf>
    <xf numFmtId="0" fontId="24" fillId="0" borderId="8" xfId="0" applyFont="1" applyBorder="1" applyAlignment="1">
      <alignment horizontal="center" vertical="center" wrapText="1"/>
    </xf>
    <xf numFmtId="0" fontId="24" fillId="0" borderId="2" xfId="0" applyFont="1" applyBorder="1" applyAlignment="1">
      <alignment horizontal="center" vertical="center" wrapText="1"/>
    </xf>
    <xf numFmtId="3" fontId="17" fillId="2" borderId="2" xfId="0" applyNumberFormat="1" applyFont="1" applyFill="1" applyBorder="1" applyAlignment="1">
      <alignment vertical="center"/>
    </xf>
    <xf numFmtId="2" fontId="11" fillId="0" borderId="2" xfId="0" applyNumberFormat="1" applyFont="1" applyBorder="1" applyAlignment="1">
      <alignment vertical="center"/>
    </xf>
    <xf numFmtId="3" fontId="6" fillId="0" borderId="2" xfId="0" applyNumberFormat="1" applyFont="1" applyBorder="1" applyAlignment="1">
      <alignment vertical="center" wrapText="1"/>
    </xf>
    <xf numFmtId="2" fontId="11" fillId="0" borderId="4" xfId="0" applyNumberFormat="1" applyFont="1" applyBorder="1" applyAlignment="1"/>
    <xf numFmtId="0" fontId="11" fillId="0" borderId="2" xfId="0" applyFont="1" applyBorder="1" applyAlignment="1"/>
    <xf numFmtId="2" fontId="6" fillId="0" borderId="2" xfId="0" applyNumberFormat="1" applyFont="1" applyBorder="1" applyAlignment="1">
      <alignment vertical="center" wrapText="1"/>
    </xf>
    <xf numFmtId="0" fontId="8" fillId="0" borderId="9" xfId="0" applyFont="1" applyBorder="1" applyAlignment="1">
      <alignment vertical="center" wrapText="1"/>
    </xf>
    <xf numFmtId="2" fontId="11" fillId="0" borderId="9" xfId="0" applyNumberFormat="1" applyFont="1" applyBorder="1" applyAlignment="1">
      <alignment vertical="center"/>
    </xf>
    <xf numFmtId="2" fontId="10" fillId="0" borderId="9" xfId="0" applyNumberFormat="1" applyFont="1" applyBorder="1" applyAlignment="1"/>
    <xf numFmtId="0" fontId="7" fillId="0" borderId="9" xfId="0" applyFont="1" applyBorder="1" applyAlignment="1">
      <alignment vertical="center" wrapText="1"/>
    </xf>
    <xf numFmtId="0" fontId="11" fillId="0" borderId="2" xfId="1" applyFont="1" applyFill="1" applyBorder="1" applyAlignment="1">
      <alignment vertical="center"/>
    </xf>
    <xf numFmtId="2" fontId="10" fillId="0" borderId="2" xfId="1" applyNumberFormat="1" applyFont="1" applyFill="1" applyBorder="1" applyAlignment="1"/>
    <xf numFmtId="3" fontId="17" fillId="0" borderId="2" xfId="0" applyNumberFormat="1" applyFont="1" applyBorder="1" applyAlignment="1">
      <alignment vertical="center"/>
    </xf>
    <xf numFmtId="2" fontId="17" fillId="0" borderId="9" xfId="0" applyNumberFormat="1" applyFont="1" applyBorder="1" applyAlignment="1"/>
    <xf numFmtId="2" fontId="6" fillId="0" borderId="3" xfId="0" applyNumberFormat="1" applyFont="1" applyBorder="1" applyAlignment="1">
      <alignment vertical="center" wrapText="1"/>
    </xf>
    <xf numFmtId="0" fontId="4" fillId="2" borderId="2" xfId="0" applyFont="1" applyFill="1" applyBorder="1" applyAlignment="1">
      <alignment horizontal="right" vertical="center" wrapText="1"/>
    </xf>
    <xf numFmtId="3" fontId="4" fillId="0" borderId="2" xfId="0" applyNumberFormat="1" applyFont="1" applyBorder="1" applyAlignment="1">
      <alignment vertical="center" wrapText="1"/>
    </xf>
    <xf numFmtId="0" fontId="21" fillId="0" borderId="0" xfId="0" applyFont="1" applyBorder="1"/>
    <xf numFmtId="0" fontId="4" fillId="0" borderId="4" xfId="0" applyFont="1" applyBorder="1" applyAlignment="1">
      <alignment horizontal="center" vertical="center" wrapText="1"/>
    </xf>
    <xf numFmtId="0" fontId="6" fillId="0" borderId="4" xfId="0" applyFont="1" applyBorder="1" applyAlignment="1">
      <alignment horizontal="center" vertical="center" wrapText="1"/>
    </xf>
    <xf numFmtId="0" fontId="23" fillId="0" borderId="4" xfId="0" applyFont="1" applyBorder="1" applyAlignment="1">
      <alignment vertical="center"/>
    </xf>
    <xf numFmtId="0" fontId="2" fillId="0" borderId="0" xfId="0" applyFont="1" applyAlignment="1">
      <alignment horizontal="left" vertical="center"/>
    </xf>
    <xf numFmtId="0" fontId="1" fillId="0" borderId="0" xfId="0" applyFont="1" applyAlignment="1">
      <alignment horizontal="center" vertical="center"/>
    </xf>
    <xf numFmtId="0" fontId="4"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7" fillId="0" borderId="8" xfId="0" applyFont="1" applyBorder="1" applyAlignment="1">
      <alignment horizontal="center" vertical="center" wrapText="1"/>
    </xf>
    <xf numFmtId="0" fontId="4" fillId="0" borderId="6" xfId="0" applyFont="1" applyBorder="1" applyAlignment="1">
      <alignment horizontal="center" vertical="center" wrapText="1"/>
    </xf>
    <xf numFmtId="0" fontId="5" fillId="0" borderId="4" xfId="0" applyFont="1" applyBorder="1" applyAlignment="1"/>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24"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13" xfId="0" applyFont="1" applyBorder="1" applyAlignment="1">
      <alignment horizontal="center"/>
    </xf>
    <xf numFmtId="0" fontId="8" fillId="2"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alignment horizontal="center" vertical="center"/>
    </xf>
    <xf numFmtId="0" fontId="25" fillId="0" borderId="0" xfId="0" applyFont="1" applyAlignment="1"/>
    <xf numFmtId="0" fontId="4" fillId="0" borderId="0" xfId="0" applyFont="1" applyAlignment="1"/>
    <xf numFmtId="0" fontId="2" fillId="0" borderId="0" xfId="0" applyFont="1" applyAlignment="1">
      <alignment horizontal="center" vertical="center" wrapText="1"/>
    </xf>
    <xf numFmtId="0" fontId="0" fillId="0" borderId="0" xfId="0" applyAlignment="1">
      <alignment horizontal="center" vertical="center" wrapText="1"/>
    </xf>
    <xf numFmtId="0" fontId="4" fillId="0" borderId="2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6" xfId="0" applyFont="1" applyBorder="1" applyAlignment="1">
      <alignment horizontal="left" vertical="center" wrapText="1"/>
    </xf>
    <xf numFmtId="0" fontId="8" fillId="0" borderId="6" xfId="0" applyFont="1" applyBorder="1" applyAlignment="1">
      <alignment horizontal="center" vertical="center" wrapText="1"/>
    </xf>
    <xf numFmtId="0" fontId="8" fillId="0" borderId="6" xfId="0" applyFont="1" applyBorder="1" applyAlignment="1">
      <alignment vertical="center" wrapText="1"/>
    </xf>
    <xf numFmtId="0" fontId="8" fillId="2" borderId="6" xfId="0" applyFont="1" applyFill="1" applyBorder="1" applyAlignment="1">
      <alignment horizontal="right" vertical="center" wrapText="1"/>
    </xf>
    <xf numFmtId="0" fontId="8" fillId="0" borderId="22" xfId="0" applyFont="1" applyBorder="1" applyAlignment="1">
      <alignment vertical="center" wrapText="1"/>
    </xf>
    <xf numFmtId="0" fontId="5" fillId="2" borderId="4"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4" fillId="0" borderId="4"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left" wrapText="1"/>
    </xf>
    <xf numFmtId="0" fontId="6" fillId="0" borderId="0" xfId="0" applyFont="1" applyAlignment="1"/>
    <xf numFmtId="0" fontId="0" fillId="0" borderId="4" xfId="0" applyBorder="1" applyAlignment="1">
      <alignment horizontal="center" vertical="center" wrapText="1"/>
    </xf>
    <xf numFmtId="0" fontId="4" fillId="2" borderId="4" xfId="0" applyFont="1" applyFill="1" applyBorder="1" applyAlignment="1">
      <alignment horizontal="center" vertical="center" wrapText="1"/>
    </xf>
    <xf numFmtId="0" fontId="6" fillId="0" borderId="0" xfId="0" applyFont="1" applyAlignment="1">
      <alignment wrapText="1"/>
    </xf>
    <xf numFmtId="0" fontId="4" fillId="0" borderId="0" xfId="0" applyFont="1" applyAlignment="1">
      <alignment horizontal="center" vertical="center"/>
    </xf>
    <xf numFmtId="0" fontId="22" fillId="0" borderId="0" xfId="0" applyFont="1" applyAlignment="1">
      <alignment horizontal="center" vertical="center"/>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center" vertical="center" wrapText="1"/>
    </xf>
    <xf numFmtId="0" fontId="6" fillId="0" borderId="0" xfId="0" applyFont="1" applyAlignment="1">
      <alignment horizontal="left"/>
    </xf>
    <xf numFmtId="0" fontId="4"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4" fillId="0" borderId="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3" xfId="0" applyFont="1" applyBorder="1" applyAlignment="1">
      <alignment horizontal="center" vertical="center" wrapText="1"/>
    </xf>
    <xf numFmtId="0" fontId="11" fillId="0" borderId="4" xfId="0" applyFont="1" applyBorder="1" applyAlignment="1">
      <alignment horizontal="center" vertical="center"/>
    </xf>
    <xf numFmtId="3" fontId="6" fillId="0" borderId="4" xfId="0" applyNumberFormat="1" applyFont="1" applyBorder="1" applyAlignment="1">
      <alignment horizontal="right" vertical="center"/>
    </xf>
    <xf numFmtId="0" fontId="6" fillId="0" borderId="4" xfId="0" applyFont="1" applyBorder="1" applyAlignment="1">
      <alignment horizontal="right" vertical="center"/>
    </xf>
    <xf numFmtId="2" fontId="6" fillId="0" borderId="4" xfId="0" applyNumberFormat="1" applyFont="1" applyBorder="1" applyAlignment="1">
      <alignment horizontal="right" vertical="center"/>
    </xf>
    <xf numFmtId="0" fontId="11" fillId="0" borderId="13" xfId="0" applyFont="1" applyBorder="1" applyAlignment="1">
      <alignment horizontal="center" vertical="center"/>
    </xf>
    <xf numFmtId="3" fontId="11" fillId="0" borderId="4" xfId="0" applyNumberFormat="1" applyFont="1" applyBorder="1" applyAlignment="1">
      <alignment horizontal="right" vertical="center"/>
    </xf>
    <xf numFmtId="0" fontId="11" fillId="0" borderId="4" xfId="0" applyFont="1" applyBorder="1" applyAlignment="1">
      <alignment horizontal="right" vertical="center"/>
    </xf>
    <xf numFmtId="2" fontId="11" fillId="0" borderId="4" xfId="0" applyNumberFormat="1" applyFont="1" applyBorder="1" applyAlignment="1">
      <alignment horizontal="right" vertical="center"/>
    </xf>
    <xf numFmtId="0" fontId="6" fillId="0" borderId="13" xfId="0" applyFont="1" applyBorder="1" applyAlignment="1">
      <alignment horizontal="center" vertical="center"/>
    </xf>
    <xf numFmtId="0" fontId="13" fillId="0" borderId="0" xfId="0" applyFont="1" applyAlignment="1">
      <alignment horizontal="left"/>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xf>
    <xf numFmtId="0" fontId="14" fillId="0" borderId="0" xfId="0" applyFont="1" applyAlignment="1">
      <alignment horizontal="center"/>
    </xf>
    <xf numFmtId="0" fontId="13" fillId="0" borderId="10" xfId="0" applyFont="1" applyBorder="1" applyAlignment="1">
      <alignment horizontal="center" vertical="center" wrapText="1"/>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3" fontId="17" fillId="0" borderId="23" xfId="0" applyNumberFormat="1" applyFont="1" applyBorder="1" applyAlignment="1">
      <alignment horizontal="center" vertical="center"/>
    </xf>
    <xf numFmtId="3" fontId="17" fillId="0" borderId="24" xfId="0" applyNumberFormat="1" applyFont="1" applyBorder="1" applyAlignment="1">
      <alignment horizontal="center" vertical="center"/>
    </xf>
    <xf numFmtId="2" fontId="17" fillId="0" borderId="23" xfId="0" applyNumberFormat="1" applyFont="1" applyBorder="1" applyAlignment="1">
      <alignment horizontal="center" vertical="center"/>
    </xf>
    <xf numFmtId="2" fontId="17" fillId="0" borderId="24" xfId="0" applyNumberFormat="1" applyFont="1" applyBorder="1" applyAlignment="1">
      <alignment horizontal="center" vertical="center"/>
    </xf>
    <xf numFmtId="3" fontId="17" fillId="0" borderId="25" xfId="0" applyNumberFormat="1" applyFont="1" applyBorder="1" applyAlignment="1">
      <alignment horizontal="center" vertical="center"/>
    </xf>
    <xf numFmtId="2" fontId="17" fillId="0" borderId="25" xfId="0" applyNumberFormat="1" applyFont="1" applyBorder="1" applyAlignment="1">
      <alignment horizontal="center" vertical="center"/>
    </xf>
    <xf numFmtId="3" fontId="17" fillId="0" borderId="4" xfId="0" applyNumberFormat="1" applyFont="1" applyFill="1" applyBorder="1" applyAlignment="1">
      <alignment vertical="center"/>
    </xf>
    <xf numFmtId="164" fontId="11" fillId="0" borderId="4" xfId="0" applyNumberFormat="1" applyFont="1" applyFill="1" applyBorder="1" applyAlignment="1">
      <alignment horizontal="right" vertical="center"/>
    </xf>
    <xf numFmtId="0" fontId="11" fillId="0" borderId="4" xfId="0" applyFont="1" applyFill="1" applyBorder="1" applyAlignment="1">
      <alignment vertical="center"/>
    </xf>
    <xf numFmtId="2" fontId="11" fillId="0" borderId="4" xfId="0" applyNumberFormat="1" applyFont="1" applyFill="1" applyBorder="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M7" sqref="M7"/>
    </sheetView>
  </sheetViews>
  <sheetFormatPr defaultRowHeight="15" x14ac:dyDescent="0.25"/>
  <cols>
    <col min="1" max="1" width="5.5703125" customWidth="1"/>
    <col min="2" max="2" width="14" style="97" customWidth="1"/>
    <col min="3" max="3" width="9.5703125" style="55" customWidth="1"/>
    <col min="4" max="4" width="7.5703125" customWidth="1"/>
    <col min="5" max="5" width="7.28515625" customWidth="1"/>
    <col min="6" max="6" width="7.85546875" style="68" customWidth="1"/>
    <col min="7" max="7" width="7.7109375" style="68" customWidth="1"/>
    <col min="8" max="8" width="7.5703125" customWidth="1"/>
    <col min="9" max="9" width="7.42578125" style="85" customWidth="1"/>
    <col min="10" max="10" width="7.28515625" style="85" customWidth="1"/>
    <col min="11" max="11" width="8.85546875" style="85" customWidth="1"/>
    <col min="12" max="12" width="9" style="85" customWidth="1"/>
  </cols>
  <sheetData>
    <row r="1" spans="1:12" ht="18.75" x14ac:dyDescent="0.25">
      <c r="A1" s="182" t="s">
        <v>18</v>
      </c>
      <c r="B1" s="183"/>
      <c r="C1" s="183"/>
      <c r="D1" s="151"/>
      <c r="E1" s="151"/>
      <c r="F1" s="151"/>
      <c r="G1" s="151"/>
      <c r="H1" s="151"/>
      <c r="I1" s="151"/>
      <c r="J1" s="151"/>
      <c r="K1" s="152" t="s">
        <v>84</v>
      </c>
      <c r="L1" s="151"/>
    </row>
    <row r="2" spans="1:12" ht="18.75" x14ac:dyDescent="0.25">
      <c r="A2" s="184" t="s">
        <v>90</v>
      </c>
      <c r="B2" s="183"/>
      <c r="C2" s="183"/>
      <c r="D2" s="152"/>
      <c r="E2" s="152"/>
      <c r="F2" s="152"/>
      <c r="G2" s="152"/>
      <c r="H2" s="152"/>
      <c r="I2" s="152"/>
      <c r="J2" s="152"/>
      <c r="K2" s="152"/>
      <c r="L2" s="152"/>
    </row>
    <row r="3" spans="1:12" ht="18.75" x14ac:dyDescent="0.25">
      <c r="A3" s="185" t="s">
        <v>0</v>
      </c>
      <c r="B3" s="185"/>
      <c r="C3" s="185"/>
      <c r="D3" s="185"/>
      <c r="E3" s="185"/>
      <c r="F3" s="185"/>
      <c r="G3" s="185"/>
      <c r="H3" s="185"/>
      <c r="I3" s="185"/>
      <c r="J3" s="185"/>
      <c r="K3" s="185"/>
      <c r="L3" s="185"/>
    </row>
    <row r="4" spans="1:12" ht="17.25" x14ac:dyDescent="0.25">
      <c r="A4" s="186" t="s">
        <v>85</v>
      </c>
      <c r="B4" s="186"/>
      <c r="C4" s="186"/>
      <c r="D4" s="186"/>
      <c r="E4" s="186"/>
      <c r="F4" s="186"/>
      <c r="G4" s="186"/>
      <c r="H4" s="186"/>
      <c r="I4" s="186"/>
      <c r="J4" s="186"/>
      <c r="K4" s="186"/>
      <c r="L4" s="186"/>
    </row>
    <row r="5" spans="1:12" ht="15" customHeight="1" x14ac:dyDescent="0.25">
      <c r="A5" s="152"/>
    </row>
    <row r="6" spans="1:12" ht="31.5" customHeight="1" x14ac:dyDescent="0.25">
      <c r="A6" s="187" t="s">
        <v>1</v>
      </c>
      <c r="B6" s="187" t="s">
        <v>88</v>
      </c>
      <c r="C6" s="187" t="s">
        <v>89</v>
      </c>
      <c r="D6" s="187" t="s">
        <v>99</v>
      </c>
      <c r="E6" s="187" t="s">
        <v>4</v>
      </c>
      <c r="F6" s="187" t="s">
        <v>5</v>
      </c>
      <c r="G6" s="187"/>
      <c r="H6" s="187" t="s">
        <v>21</v>
      </c>
      <c r="I6" s="187" t="s">
        <v>6</v>
      </c>
      <c r="J6" s="187"/>
      <c r="K6" s="187" t="s">
        <v>7</v>
      </c>
      <c r="L6" s="187"/>
    </row>
    <row r="7" spans="1:12" ht="34.15" customHeight="1" x14ac:dyDescent="0.25">
      <c r="A7" s="187"/>
      <c r="B7" s="191"/>
      <c r="C7" s="187"/>
      <c r="D7" s="187"/>
      <c r="E7" s="187"/>
      <c r="F7" s="192" t="s">
        <v>8</v>
      </c>
      <c r="G7" s="192" t="s">
        <v>77</v>
      </c>
      <c r="H7" s="187"/>
      <c r="I7" s="173" t="s">
        <v>10</v>
      </c>
      <c r="J7" s="187" t="s">
        <v>79</v>
      </c>
      <c r="K7" s="173" t="s">
        <v>7</v>
      </c>
      <c r="L7" s="187" t="s">
        <v>76</v>
      </c>
    </row>
    <row r="8" spans="1:12" ht="21.75" customHeight="1" x14ac:dyDescent="0.25">
      <c r="A8" s="187"/>
      <c r="B8" s="191"/>
      <c r="C8" s="187"/>
      <c r="D8" s="187"/>
      <c r="E8" s="187"/>
      <c r="F8" s="192"/>
      <c r="G8" s="192"/>
      <c r="H8" s="187"/>
      <c r="I8" s="32" t="s">
        <v>78</v>
      </c>
      <c r="J8" s="187"/>
      <c r="K8" s="32" t="s">
        <v>11</v>
      </c>
      <c r="L8" s="187"/>
    </row>
    <row r="9" spans="1:12" x14ac:dyDescent="0.25">
      <c r="A9" s="76"/>
      <c r="B9" s="76">
        <v>1</v>
      </c>
      <c r="C9" s="76">
        <v>2</v>
      </c>
      <c r="D9" s="76">
        <v>3</v>
      </c>
      <c r="E9" s="76">
        <v>4</v>
      </c>
      <c r="F9" s="181">
        <v>5</v>
      </c>
      <c r="G9" s="76">
        <v>6</v>
      </c>
      <c r="H9" s="76">
        <v>7</v>
      </c>
      <c r="I9" s="181">
        <v>8</v>
      </c>
      <c r="J9" s="76">
        <v>9</v>
      </c>
      <c r="K9" s="76">
        <v>10</v>
      </c>
      <c r="L9" s="181">
        <v>11</v>
      </c>
    </row>
    <row r="10" spans="1:12" ht="15.75" x14ac:dyDescent="0.25">
      <c r="A10" s="175" t="s">
        <v>12</v>
      </c>
      <c r="B10" s="176" t="s">
        <v>13</v>
      </c>
      <c r="C10" s="177"/>
      <c r="D10" s="178"/>
      <c r="E10" s="178"/>
      <c r="F10" s="179"/>
      <c r="G10" s="179"/>
      <c r="H10" s="177"/>
      <c r="I10" s="178"/>
      <c r="J10" s="178"/>
      <c r="K10" s="178"/>
      <c r="L10" s="180"/>
    </row>
    <row r="11" spans="1:12" ht="15.75" x14ac:dyDescent="0.25">
      <c r="A11" s="4">
        <v>1</v>
      </c>
      <c r="B11" s="8" t="s">
        <v>22</v>
      </c>
      <c r="C11" s="6" t="s">
        <v>41</v>
      </c>
      <c r="D11" s="5"/>
      <c r="E11" s="5"/>
      <c r="F11" s="69">
        <v>323</v>
      </c>
      <c r="G11" s="7"/>
      <c r="H11" s="6"/>
      <c r="I11" s="133">
        <v>7.67</v>
      </c>
      <c r="J11" s="135">
        <f>I11/30*100</f>
        <v>25.566666666666666</v>
      </c>
      <c r="K11" s="132">
        <v>6268</v>
      </c>
      <c r="L11" s="144">
        <f>K11/8000*100</f>
        <v>78.349999999999994</v>
      </c>
    </row>
    <row r="12" spans="1:12" ht="15.75" x14ac:dyDescent="0.25">
      <c r="A12" s="4">
        <v>2</v>
      </c>
      <c r="B12" s="8" t="s">
        <v>23</v>
      </c>
      <c r="C12" s="6" t="s">
        <v>41</v>
      </c>
      <c r="D12" s="5"/>
      <c r="E12" s="5"/>
      <c r="F12" s="69">
        <v>234</v>
      </c>
      <c r="G12" s="7"/>
      <c r="H12" s="6"/>
      <c r="I12" s="133">
        <v>15.12</v>
      </c>
      <c r="J12" s="135">
        <f t="shared" ref="J12:J30" si="0">I12/30*100</f>
        <v>50.4</v>
      </c>
      <c r="K12" s="132">
        <v>13502</v>
      </c>
      <c r="L12" s="144">
        <f t="shared" ref="L12:L30" si="1">K12/8000*100</f>
        <v>168.77500000000001</v>
      </c>
    </row>
    <row r="13" spans="1:12" ht="15.75" x14ac:dyDescent="0.25">
      <c r="A13" s="4">
        <v>3</v>
      </c>
      <c r="B13" s="8" t="s">
        <v>24</v>
      </c>
      <c r="C13" s="6" t="s">
        <v>41</v>
      </c>
      <c r="D13" s="5"/>
      <c r="E13" s="5"/>
      <c r="F13" s="69">
        <v>360</v>
      </c>
      <c r="G13" s="7"/>
      <c r="H13" s="6"/>
      <c r="I13" s="133">
        <v>10.07</v>
      </c>
      <c r="J13" s="135">
        <f t="shared" si="0"/>
        <v>33.56666666666667</v>
      </c>
      <c r="K13" s="132">
        <v>8934</v>
      </c>
      <c r="L13" s="144">
        <f t="shared" si="1"/>
        <v>111.675</v>
      </c>
    </row>
    <row r="14" spans="1:12" ht="15.75" x14ac:dyDescent="0.25">
      <c r="A14" s="4">
        <v>4</v>
      </c>
      <c r="B14" s="8" t="s">
        <v>25</v>
      </c>
      <c r="C14" s="6" t="s">
        <v>41</v>
      </c>
      <c r="D14" s="5"/>
      <c r="E14" s="5"/>
      <c r="F14" s="69">
        <v>119</v>
      </c>
      <c r="G14" s="7"/>
      <c r="H14" s="6"/>
      <c r="I14" s="133">
        <v>9.76</v>
      </c>
      <c r="J14" s="135">
        <f t="shared" si="0"/>
        <v>32.533333333333331</v>
      </c>
      <c r="K14" s="132">
        <v>8288</v>
      </c>
      <c r="L14" s="144">
        <f t="shared" si="1"/>
        <v>103.60000000000001</v>
      </c>
    </row>
    <row r="15" spans="1:12" ht="15.75" x14ac:dyDescent="0.25">
      <c r="A15" s="4">
        <v>5</v>
      </c>
      <c r="B15" s="8" t="s">
        <v>26</v>
      </c>
      <c r="C15" s="6" t="s">
        <v>41</v>
      </c>
      <c r="D15" s="5"/>
      <c r="E15" s="5"/>
      <c r="F15" s="69">
        <v>292</v>
      </c>
      <c r="G15" s="7"/>
      <c r="H15" s="6"/>
      <c r="I15" s="133">
        <v>10.85</v>
      </c>
      <c r="J15" s="135">
        <f t="shared" si="0"/>
        <v>36.166666666666664</v>
      </c>
      <c r="K15" s="132">
        <v>7966</v>
      </c>
      <c r="L15" s="144">
        <f t="shared" si="1"/>
        <v>99.575000000000003</v>
      </c>
    </row>
    <row r="16" spans="1:12" ht="15.75" x14ac:dyDescent="0.25">
      <c r="A16" s="4">
        <v>6</v>
      </c>
      <c r="B16" s="8" t="s">
        <v>27</v>
      </c>
      <c r="C16" s="6" t="s">
        <v>41</v>
      </c>
      <c r="D16" s="5"/>
      <c r="E16" s="5"/>
      <c r="F16" s="69">
        <v>313</v>
      </c>
      <c r="G16" s="7"/>
      <c r="H16" s="6"/>
      <c r="I16" s="133">
        <v>13.93</v>
      </c>
      <c r="J16" s="135">
        <f t="shared" si="0"/>
        <v>46.43333333333333</v>
      </c>
      <c r="K16" s="132">
        <v>16307</v>
      </c>
      <c r="L16" s="144">
        <f t="shared" si="1"/>
        <v>203.83749999999998</v>
      </c>
    </row>
    <row r="17" spans="1:12" ht="15.75" x14ac:dyDescent="0.25">
      <c r="A17" s="4">
        <v>7</v>
      </c>
      <c r="B17" s="8" t="s">
        <v>28</v>
      </c>
      <c r="C17" s="6" t="s">
        <v>41</v>
      </c>
      <c r="D17" s="5"/>
      <c r="E17" s="5"/>
      <c r="F17" s="69">
        <v>180</v>
      </c>
      <c r="G17" s="7"/>
      <c r="H17" s="6"/>
      <c r="I17" s="133">
        <v>9.57</v>
      </c>
      <c r="J17" s="135">
        <f t="shared" si="0"/>
        <v>31.900000000000002</v>
      </c>
      <c r="K17" s="132">
        <v>8453</v>
      </c>
      <c r="L17" s="144">
        <f t="shared" si="1"/>
        <v>105.66249999999999</v>
      </c>
    </row>
    <row r="18" spans="1:12" ht="15.75" x14ac:dyDescent="0.25">
      <c r="A18" s="4">
        <v>8</v>
      </c>
      <c r="B18" s="8" t="s">
        <v>29</v>
      </c>
      <c r="C18" s="6" t="s">
        <v>41</v>
      </c>
      <c r="D18" s="5"/>
      <c r="E18" s="5"/>
      <c r="F18" s="69">
        <v>138</v>
      </c>
      <c r="G18" s="7"/>
      <c r="H18" s="6"/>
      <c r="I18" s="133">
        <v>9.11</v>
      </c>
      <c r="J18" s="135">
        <f t="shared" si="0"/>
        <v>30.366666666666664</v>
      </c>
      <c r="K18" s="132">
        <v>9164</v>
      </c>
      <c r="L18" s="144">
        <f t="shared" si="1"/>
        <v>114.55</v>
      </c>
    </row>
    <row r="19" spans="1:12" ht="15.75" x14ac:dyDescent="0.25">
      <c r="A19" s="4">
        <v>9</v>
      </c>
      <c r="B19" s="8" t="s">
        <v>30</v>
      </c>
      <c r="C19" s="6" t="s">
        <v>41</v>
      </c>
      <c r="D19" s="5"/>
      <c r="E19" s="5"/>
      <c r="F19" s="69">
        <v>162</v>
      </c>
      <c r="G19" s="7"/>
      <c r="H19" s="6"/>
      <c r="I19" s="133">
        <v>14.45</v>
      </c>
      <c r="J19" s="135">
        <f t="shared" si="0"/>
        <v>48.166666666666664</v>
      </c>
      <c r="K19" s="132">
        <v>11650</v>
      </c>
      <c r="L19" s="144">
        <f t="shared" si="1"/>
        <v>145.625</v>
      </c>
    </row>
    <row r="20" spans="1:12" ht="15.75" x14ac:dyDescent="0.25">
      <c r="A20" s="4">
        <v>10</v>
      </c>
      <c r="B20" s="8" t="s">
        <v>31</v>
      </c>
      <c r="C20" s="6" t="s">
        <v>41</v>
      </c>
      <c r="D20" s="5"/>
      <c r="E20" s="5"/>
      <c r="F20" s="69">
        <v>173</v>
      </c>
      <c r="G20" s="7"/>
      <c r="H20" s="6"/>
      <c r="I20" s="133">
        <v>10.43</v>
      </c>
      <c r="J20" s="135">
        <f t="shared" si="0"/>
        <v>34.766666666666666</v>
      </c>
      <c r="K20" s="132">
        <v>9692</v>
      </c>
      <c r="L20" s="144">
        <f t="shared" si="1"/>
        <v>121.15</v>
      </c>
    </row>
    <row r="21" spans="1:12" ht="15.75" x14ac:dyDescent="0.25">
      <c r="A21" s="4">
        <v>11</v>
      </c>
      <c r="B21" s="8" t="s">
        <v>32</v>
      </c>
      <c r="C21" s="6" t="s">
        <v>41</v>
      </c>
      <c r="D21" s="5"/>
      <c r="E21" s="5"/>
      <c r="F21" s="69">
        <v>116</v>
      </c>
      <c r="G21" s="7"/>
      <c r="H21" s="6"/>
      <c r="I21" s="133">
        <v>12.07</v>
      </c>
      <c r="J21" s="135">
        <f t="shared" si="0"/>
        <v>40.233333333333334</v>
      </c>
      <c r="K21" s="132">
        <v>8603</v>
      </c>
      <c r="L21" s="144">
        <f t="shared" si="1"/>
        <v>107.53749999999999</v>
      </c>
    </row>
    <row r="22" spans="1:12" ht="15.75" x14ac:dyDescent="0.25">
      <c r="A22" s="4">
        <v>12</v>
      </c>
      <c r="B22" s="8" t="s">
        <v>33</v>
      </c>
      <c r="C22" s="6" t="s">
        <v>41</v>
      </c>
      <c r="D22" s="5"/>
      <c r="E22" s="5"/>
      <c r="F22" s="69">
        <v>171</v>
      </c>
      <c r="G22" s="7"/>
      <c r="H22" s="6"/>
      <c r="I22" s="133">
        <v>8.35</v>
      </c>
      <c r="J22" s="135">
        <f t="shared" si="0"/>
        <v>27.833333333333332</v>
      </c>
      <c r="K22" s="132">
        <v>10407</v>
      </c>
      <c r="L22" s="144">
        <f t="shared" si="1"/>
        <v>130.08750000000001</v>
      </c>
    </row>
    <row r="23" spans="1:12" ht="15.75" x14ac:dyDescent="0.25">
      <c r="A23" s="4">
        <v>13</v>
      </c>
      <c r="B23" s="8" t="s">
        <v>34</v>
      </c>
      <c r="C23" s="6" t="s">
        <v>41</v>
      </c>
      <c r="D23" s="5"/>
      <c r="E23" s="5"/>
      <c r="F23" s="69">
        <v>169</v>
      </c>
      <c r="G23" s="7"/>
      <c r="H23" s="6"/>
      <c r="I23" s="133">
        <v>10.8</v>
      </c>
      <c r="J23" s="135">
        <f t="shared" si="0"/>
        <v>36.000000000000007</v>
      </c>
      <c r="K23" s="132">
        <v>10377</v>
      </c>
      <c r="L23" s="144">
        <f t="shared" si="1"/>
        <v>129.71250000000001</v>
      </c>
    </row>
    <row r="24" spans="1:12" ht="15.75" x14ac:dyDescent="0.25">
      <c r="A24" s="4">
        <v>14</v>
      </c>
      <c r="B24" s="8" t="s">
        <v>35</v>
      </c>
      <c r="C24" s="6" t="s">
        <v>41</v>
      </c>
      <c r="D24" s="5"/>
      <c r="E24" s="5"/>
      <c r="F24" s="69">
        <v>139</v>
      </c>
      <c r="G24" s="7"/>
      <c r="H24" s="6"/>
      <c r="I24" s="133">
        <v>8.6199999999999992</v>
      </c>
      <c r="J24" s="135">
        <f t="shared" si="0"/>
        <v>28.733333333333334</v>
      </c>
      <c r="K24" s="132">
        <v>10511</v>
      </c>
      <c r="L24" s="144">
        <f t="shared" si="1"/>
        <v>131.38749999999999</v>
      </c>
    </row>
    <row r="25" spans="1:12" ht="15.75" x14ac:dyDescent="0.25">
      <c r="A25" s="4">
        <v>15</v>
      </c>
      <c r="B25" s="8" t="s">
        <v>36</v>
      </c>
      <c r="C25" s="6" t="s">
        <v>41</v>
      </c>
      <c r="D25" s="5"/>
      <c r="E25" s="5"/>
      <c r="F25" s="69">
        <v>207</v>
      </c>
      <c r="G25" s="7"/>
      <c r="H25" s="6"/>
      <c r="I25" s="133">
        <v>9.15</v>
      </c>
      <c r="J25" s="135">
        <f t="shared" si="0"/>
        <v>30.5</v>
      </c>
      <c r="K25" s="132">
        <v>8619</v>
      </c>
      <c r="L25" s="144">
        <f t="shared" si="1"/>
        <v>107.7375</v>
      </c>
    </row>
    <row r="26" spans="1:12" ht="15.75" x14ac:dyDescent="0.25">
      <c r="A26" s="4">
        <v>16</v>
      </c>
      <c r="B26" s="8" t="s">
        <v>19</v>
      </c>
      <c r="C26" s="6" t="s">
        <v>41</v>
      </c>
      <c r="D26" s="5"/>
      <c r="E26" s="5"/>
      <c r="F26" s="69">
        <v>290</v>
      </c>
      <c r="G26" s="7"/>
      <c r="H26" s="6"/>
      <c r="I26" s="133">
        <v>5.76</v>
      </c>
      <c r="J26" s="135">
        <f t="shared" si="0"/>
        <v>19.2</v>
      </c>
      <c r="K26" s="132">
        <v>6280</v>
      </c>
      <c r="L26" s="144">
        <f t="shared" si="1"/>
        <v>78.5</v>
      </c>
    </row>
    <row r="27" spans="1:12" ht="15.75" x14ac:dyDescent="0.25">
      <c r="A27" s="4">
        <v>17</v>
      </c>
      <c r="B27" s="12" t="s">
        <v>37</v>
      </c>
      <c r="C27" s="6" t="s">
        <v>41</v>
      </c>
      <c r="D27" s="5"/>
      <c r="E27" s="5"/>
      <c r="F27" s="69">
        <v>202</v>
      </c>
      <c r="G27" s="7"/>
      <c r="H27" s="6"/>
      <c r="I27" s="133">
        <v>5.0199999999999996</v>
      </c>
      <c r="J27" s="135">
        <f t="shared" si="0"/>
        <v>16.733333333333331</v>
      </c>
      <c r="K27" s="132">
        <v>5067</v>
      </c>
      <c r="L27" s="144">
        <f t="shared" si="1"/>
        <v>63.337500000000006</v>
      </c>
    </row>
    <row r="28" spans="1:12" ht="15.75" x14ac:dyDescent="0.25">
      <c r="A28" s="4">
        <v>18</v>
      </c>
      <c r="B28" s="8" t="s">
        <v>38</v>
      </c>
      <c r="C28" s="6" t="s">
        <v>41</v>
      </c>
      <c r="D28" s="5"/>
      <c r="E28" s="5"/>
      <c r="F28" s="69">
        <v>392</v>
      </c>
      <c r="G28" s="7"/>
      <c r="H28" s="6"/>
      <c r="I28" s="133">
        <v>5.81</v>
      </c>
      <c r="J28" s="135">
        <f t="shared" si="0"/>
        <v>19.366666666666667</v>
      </c>
      <c r="K28" s="132">
        <v>5866</v>
      </c>
      <c r="L28" s="144">
        <f t="shared" si="1"/>
        <v>73.324999999999989</v>
      </c>
    </row>
    <row r="29" spans="1:12" ht="15.75" x14ac:dyDescent="0.25">
      <c r="A29" s="4">
        <v>19</v>
      </c>
      <c r="B29" s="8" t="s">
        <v>39</v>
      </c>
      <c r="C29" s="6" t="s">
        <v>41</v>
      </c>
      <c r="D29" s="5"/>
      <c r="E29" s="5"/>
      <c r="F29" s="69">
        <v>305</v>
      </c>
      <c r="G29" s="7"/>
      <c r="H29" s="6"/>
      <c r="I29" s="133">
        <v>5.63</v>
      </c>
      <c r="J29" s="135">
        <f t="shared" si="0"/>
        <v>18.766666666666669</v>
      </c>
      <c r="K29" s="132">
        <v>4180</v>
      </c>
      <c r="L29" s="144">
        <f t="shared" si="1"/>
        <v>52.25</v>
      </c>
    </row>
    <row r="30" spans="1:12" ht="15.75" x14ac:dyDescent="0.25">
      <c r="A30" s="4">
        <v>20</v>
      </c>
      <c r="B30" s="8" t="s">
        <v>40</v>
      </c>
      <c r="C30" s="6" t="s">
        <v>41</v>
      </c>
      <c r="D30" s="5"/>
      <c r="E30" s="5"/>
      <c r="F30" s="69">
        <v>511</v>
      </c>
      <c r="G30" s="7"/>
      <c r="H30" s="6"/>
      <c r="I30" s="133">
        <v>11.14</v>
      </c>
      <c r="J30" s="135">
        <f t="shared" si="0"/>
        <v>37.133333333333333</v>
      </c>
      <c r="K30" s="132">
        <v>8190</v>
      </c>
      <c r="L30" s="144">
        <f t="shared" si="1"/>
        <v>102.375</v>
      </c>
    </row>
    <row r="31" spans="1:12" ht="15.75" x14ac:dyDescent="0.25">
      <c r="A31" s="13" t="s">
        <v>14</v>
      </c>
      <c r="B31" s="98" t="s">
        <v>15</v>
      </c>
      <c r="C31" s="154"/>
      <c r="D31" s="86"/>
      <c r="E31" s="86"/>
      <c r="F31" s="145"/>
      <c r="G31" s="145"/>
      <c r="H31" s="154"/>
      <c r="I31" s="86"/>
      <c r="J31" s="86"/>
      <c r="K31" s="146"/>
      <c r="L31" s="144"/>
    </row>
    <row r="32" spans="1:12" ht="15.75" x14ac:dyDescent="0.25">
      <c r="A32" s="4">
        <v>21</v>
      </c>
      <c r="B32" s="8" t="s">
        <v>72</v>
      </c>
      <c r="C32" s="6" t="s">
        <v>41</v>
      </c>
      <c r="D32" s="5"/>
      <c r="E32" s="5"/>
      <c r="F32" s="69">
        <v>283</v>
      </c>
      <c r="G32" s="7"/>
      <c r="H32" s="6"/>
      <c r="I32" s="135">
        <v>9.44</v>
      </c>
      <c r="J32" s="135">
        <f t="shared" ref="J32:J33" si="2">I32/14*100</f>
        <v>67.428571428571431</v>
      </c>
      <c r="K32" s="132">
        <v>15705</v>
      </c>
      <c r="L32" s="144">
        <f t="shared" ref="L32:L33" si="3">K32/8000*100</f>
        <v>196.3125</v>
      </c>
    </row>
    <row r="33" spans="1:12" ht="15.75" x14ac:dyDescent="0.25">
      <c r="A33" s="4">
        <v>22</v>
      </c>
      <c r="B33" s="8" t="s">
        <v>73</v>
      </c>
      <c r="C33" s="6" t="s">
        <v>41</v>
      </c>
      <c r="D33" s="5"/>
      <c r="E33" s="5"/>
      <c r="F33" s="69">
        <v>351</v>
      </c>
      <c r="G33" s="7"/>
      <c r="H33" s="6"/>
      <c r="I33" s="135">
        <v>5.6</v>
      </c>
      <c r="J33" s="135">
        <f t="shared" si="2"/>
        <v>40</v>
      </c>
      <c r="K33" s="132">
        <v>9405</v>
      </c>
      <c r="L33" s="144">
        <f t="shared" si="3"/>
        <v>117.56249999999999</v>
      </c>
    </row>
    <row r="34" spans="1:12" ht="15.75" x14ac:dyDescent="0.25">
      <c r="A34" s="13" t="s">
        <v>16</v>
      </c>
      <c r="B34" s="98" t="s">
        <v>17</v>
      </c>
      <c r="C34" s="154"/>
      <c r="D34" s="86"/>
      <c r="E34" s="86"/>
      <c r="F34" s="145"/>
      <c r="G34" s="145"/>
      <c r="H34" s="154"/>
      <c r="I34" s="86"/>
      <c r="J34" s="86"/>
      <c r="K34" s="146"/>
      <c r="L34" s="144"/>
    </row>
    <row r="35" spans="1:12" ht="15.75" x14ac:dyDescent="0.25">
      <c r="A35" s="2"/>
    </row>
    <row r="36" spans="1:12" ht="159" customHeight="1" x14ac:dyDescent="0.25">
      <c r="A36" s="3"/>
      <c r="B36" s="189" t="s">
        <v>87</v>
      </c>
      <c r="C36" s="190"/>
      <c r="D36" s="190"/>
      <c r="E36" s="190"/>
      <c r="F36" s="190"/>
      <c r="G36" s="190"/>
      <c r="H36" s="190"/>
      <c r="I36" s="190"/>
      <c r="J36" s="190"/>
      <c r="K36" s="190"/>
      <c r="L36" s="190"/>
    </row>
    <row r="37" spans="1:12" x14ac:dyDescent="0.25">
      <c r="A37" s="188"/>
      <c r="B37" s="188"/>
      <c r="C37" s="188"/>
      <c r="D37" s="188"/>
      <c r="E37" s="188"/>
      <c r="F37" s="188"/>
      <c r="G37" s="188"/>
      <c r="H37" s="188"/>
      <c r="I37" s="188"/>
      <c r="J37" s="188"/>
      <c r="K37" s="188"/>
      <c r="L37" s="188"/>
    </row>
    <row r="38" spans="1:12" ht="15.75" x14ac:dyDescent="0.25">
      <c r="I38" s="169" t="str">
        <f>A2</f>
        <v>UBND HUYỆN TÂN YÊN</v>
      </c>
    </row>
  </sheetData>
  <mergeCells count="19">
    <mergeCell ref="A37:L37"/>
    <mergeCell ref="B36:L36"/>
    <mergeCell ref="B6:B8"/>
    <mergeCell ref="H6:H8"/>
    <mergeCell ref="I6:J6"/>
    <mergeCell ref="K6:L6"/>
    <mergeCell ref="F7:F8"/>
    <mergeCell ref="G7:G8"/>
    <mergeCell ref="J7:J8"/>
    <mergeCell ref="L7:L8"/>
    <mergeCell ref="A1:C1"/>
    <mergeCell ref="A2:C2"/>
    <mergeCell ref="A3:L3"/>
    <mergeCell ref="A4:L4"/>
    <mergeCell ref="A6:A8"/>
    <mergeCell ref="C6:C8"/>
    <mergeCell ref="D6:D8"/>
    <mergeCell ref="E6:E8"/>
    <mergeCell ref="F6:G6"/>
  </mergeCells>
  <pageMargins left="0.11811023622047245" right="0.11811023622047245" top="0.15748031496062992" bottom="0.74803149606299213" header="0.19685039370078741"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G20" sqref="G20"/>
    </sheetView>
  </sheetViews>
  <sheetFormatPr defaultRowHeight="15" x14ac:dyDescent="0.25"/>
  <cols>
    <col min="1" max="1" width="7" style="62" customWidth="1"/>
    <col min="2" max="2" width="18.42578125" style="85" customWidth="1"/>
    <col min="3" max="3" width="14.42578125" style="55" customWidth="1"/>
    <col min="4" max="5" width="9.85546875" customWidth="1"/>
    <col min="6" max="6" width="10.85546875" style="48" customWidth="1"/>
    <col min="7" max="7" width="11" style="48" customWidth="1"/>
    <col min="8" max="8" width="10.7109375" customWidth="1"/>
    <col min="9" max="9" width="10.28515625" style="85" customWidth="1"/>
    <col min="10" max="10" width="10.42578125" style="85" customWidth="1"/>
    <col min="11" max="11" width="10.5703125" style="85" customWidth="1"/>
    <col min="12" max="12" width="11.5703125" style="85" customWidth="1"/>
  </cols>
  <sheetData>
    <row r="1" spans="1:12" ht="16.5" x14ac:dyDescent="0.25">
      <c r="A1" s="182" t="s">
        <v>18</v>
      </c>
      <c r="B1" s="183"/>
      <c r="C1" s="183"/>
      <c r="D1" s="151"/>
      <c r="E1" s="151"/>
      <c r="F1" s="151"/>
      <c r="G1" s="151"/>
      <c r="H1" s="151"/>
      <c r="I1" s="151"/>
      <c r="J1" s="151"/>
      <c r="K1" s="151" t="s">
        <v>91</v>
      </c>
      <c r="L1" s="151"/>
    </row>
    <row r="2" spans="1:12" ht="16.5" x14ac:dyDescent="0.25">
      <c r="A2" s="182" t="s">
        <v>90</v>
      </c>
      <c r="B2" s="183"/>
      <c r="C2" s="183"/>
      <c r="D2" s="151"/>
      <c r="E2" s="151"/>
      <c r="F2" s="151"/>
      <c r="G2" s="151"/>
      <c r="H2" s="151"/>
      <c r="I2" s="151"/>
      <c r="J2" s="151"/>
      <c r="K2" s="151"/>
      <c r="L2" s="151"/>
    </row>
    <row r="3" spans="1:12" ht="16.5" x14ac:dyDescent="0.25">
      <c r="A3" s="170"/>
      <c r="B3" s="171"/>
      <c r="C3" s="171"/>
      <c r="D3" s="151"/>
      <c r="E3" s="151"/>
      <c r="F3" s="151"/>
      <c r="G3" s="151"/>
      <c r="H3" s="151"/>
      <c r="I3" s="151"/>
      <c r="J3" s="151"/>
      <c r="K3" s="151"/>
      <c r="L3" s="151"/>
    </row>
    <row r="4" spans="1:12" ht="15.75" x14ac:dyDescent="0.25">
      <c r="A4" s="194" t="s">
        <v>43</v>
      </c>
      <c r="B4" s="194"/>
      <c r="C4" s="194"/>
      <c r="D4" s="194"/>
      <c r="E4" s="194"/>
      <c r="F4" s="194"/>
      <c r="G4" s="194"/>
      <c r="H4" s="194"/>
      <c r="I4" s="194"/>
      <c r="J4" s="194"/>
      <c r="K4" s="194"/>
      <c r="L4" s="194"/>
    </row>
    <row r="5" spans="1:12" ht="16.5" x14ac:dyDescent="0.25">
      <c r="A5" s="195" t="s">
        <v>85</v>
      </c>
      <c r="B5" s="195"/>
      <c r="C5" s="195"/>
      <c r="D5" s="195"/>
      <c r="E5" s="195"/>
      <c r="F5" s="195"/>
      <c r="G5" s="195"/>
      <c r="H5" s="195"/>
      <c r="I5" s="195"/>
      <c r="J5" s="195"/>
      <c r="K5" s="195"/>
      <c r="L5" s="195"/>
    </row>
    <row r="6" spans="1:12" ht="19.5" thickBot="1" x14ac:dyDescent="0.3">
      <c r="A6" s="17"/>
    </row>
    <row r="7" spans="1:12" ht="16.5" thickTop="1" x14ac:dyDescent="0.25">
      <c r="A7" s="196" t="s">
        <v>1</v>
      </c>
      <c r="B7" s="153" t="s">
        <v>2</v>
      </c>
      <c r="C7" s="153" t="s">
        <v>44</v>
      </c>
      <c r="D7" s="198" t="s">
        <v>86</v>
      </c>
      <c r="E7" s="198" t="s">
        <v>4</v>
      </c>
      <c r="F7" s="198" t="s">
        <v>5</v>
      </c>
      <c r="G7" s="198"/>
      <c r="H7" s="153"/>
      <c r="I7" s="200" t="s">
        <v>6</v>
      </c>
      <c r="J7" s="200"/>
      <c r="K7" s="198" t="s">
        <v>7</v>
      </c>
      <c r="L7" s="201"/>
    </row>
    <row r="8" spans="1:12" ht="63" x14ac:dyDescent="0.25">
      <c r="A8" s="197"/>
      <c r="B8" s="154" t="s">
        <v>3</v>
      </c>
      <c r="C8" s="154" t="s">
        <v>45</v>
      </c>
      <c r="D8" s="199"/>
      <c r="E8" s="199"/>
      <c r="F8" s="154" t="s">
        <v>8</v>
      </c>
      <c r="G8" s="154" t="s">
        <v>77</v>
      </c>
      <c r="H8" s="154" t="s">
        <v>21</v>
      </c>
      <c r="I8" s="154" t="s">
        <v>51</v>
      </c>
      <c r="J8" s="154" t="s">
        <v>48</v>
      </c>
      <c r="K8" s="154" t="s">
        <v>92</v>
      </c>
      <c r="L8" s="101" t="s">
        <v>79</v>
      </c>
    </row>
    <row r="9" spans="1:12" x14ac:dyDescent="0.25">
      <c r="A9" s="102"/>
      <c r="B9" s="19">
        <v>1</v>
      </c>
      <c r="C9" s="19">
        <v>2</v>
      </c>
      <c r="D9" s="19">
        <v>3</v>
      </c>
      <c r="E9" s="19">
        <v>4</v>
      </c>
      <c r="F9" s="19">
        <v>5</v>
      </c>
      <c r="G9" s="19">
        <v>6</v>
      </c>
      <c r="H9" s="19">
        <v>7</v>
      </c>
      <c r="I9" s="19">
        <v>8</v>
      </c>
      <c r="J9" s="19">
        <v>9</v>
      </c>
      <c r="K9" s="19">
        <v>10</v>
      </c>
      <c r="L9" s="19">
        <v>11</v>
      </c>
    </row>
    <row r="10" spans="1:12" ht="15.75" x14ac:dyDescent="0.25">
      <c r="A10" s="155" t="s">
        <v>12</v>
      </c>
      <c r="B10" s="14" t="s">
        <v>13</v>
      </c>
      <c r="C10" s="10"/>
      <c r="D10" s="9"/>
      <c r="E10" s="9"/>
      <c r="F10" s="11"/>
      <c r="G10" s="11"/>
      <c r="H10" s="10"/>
      <c r="I10" s="9"/>
      <c r="J10" s="9"/>
      <c r="K10" s="9"/>
      <c r="L10" s="136"/>
    </row>
    <row r="11" spans="1:12" ht="15.75" x14ac:dyDescent="0.25">
      <c r="A11" s="104">
        <v>1</v>
      </c>
      <c r="B11" s="99" t="s">
        <v>37</v>
      </c>
      <c r="C11" s="6" t="s">
        <v>41</v>
      </c>
      <c r="D11" s="5"/>
      <c r="E11" s="5"/>
      <c r="F11" s="7">
        <f>'2-2A Tân Yên'!F27</f>
        <v>202</v>
      </c>
      <c r="G11" s="50">
        <v>2.9728143946802268</v>
      </c>
      <c r="H11" s="6"/>
      <c r="I11" s="99">
        <v>5.0199999999999996</v>
      </c>
      <c r="J11" s="131">
        <f>I11/30*100</f>
        <v>16.733333333333331</v>
      </c>
      <c r="K11" s="130">
        <f>'2-2A Tân Yên'!K27</f>
        <v>5067</v>
      </c>
      <c r="L11" s="137">
        <f>K11/8000*100</f>
        <v>63.337500000000006</v>
      </c>
    </row>
    <row r="12" spans="1:12" ht="15.75" x14ac:dyDescent="0.25">
      <c r="A12" s="104">
        <v>2</v>
      </c>
      <c r="B12" s="100" t="s">
        <v>38</v>
      </c>
      <c r="C12" s="6" t="s">
        <v>41</v>
      </c>
      <c r="D12" s="5"/>
      <c r="E12" s="5"/>
      <c r="F12" s="7">
        <f>'2-2A Tân Yên'!F28</f>
        <v>392</v>
      </c>
      <c r="G12" s="50">
        <v>4.6258503401360542</v>
      </c>
      <c r="H12" s="6"/>
      <c r="I12" s="99">
        <v>5.81</v>
      </c>
      <c r="J12" s="131">
        <f t="shared" ref="J12:J18" si="0">I12/30*100</f>
        <v>19.366666666666667</v>
      </c>
      <c r="K12" s="130">
        <f>'2-2A Tân Yên'!K28</f>
        <v>5866</v>
      </c>
      <c r="L12" s="137">
        <f t="shared" ref="L12:L18" si="1">K12/8000*100</f>
        <v>73.324999999999989</v>
      </c>
    </row>
    <row r="13" spans="1:12" ht="15.75" x14ac:dyDescent="0.25">
      <c r="A13" s="104">
        <v>3</v>
      </c>
      <c r="B13" s="100" t="s">
        <v>39</v>
      </c>
      <c r="C13" s="6" t="s">
        <v>41</v>
      </c>
      <c r="D13" s="5"/>
      <c r="E13" s="5"/>
      <c r="F13" s="7">
        <f>'2-2A Tân Yên'!F29</f>
        <v>305</v>
      </c>
      <c r="G13" s="50">
        <v>4.2720763723150359</v>
      </c>
      <c r="H13" s="6"/>
      <c r="I13" s="99">
        <v>5.63</v>
      </c>
      <c r="J13" s="131">
        <f t="shared" si="0"/>
        <v>18.766666666666669</v>
      </c>
      <c r="K13" s="130">
        <f>'2-2A Tân Yên'!K29</f>
        <v>4180</v>
      </c>
      <c r="L13" s="137">
        <f t="shared" si="1"/>
        <v>52.25</v>
      </c>
    </row>
    <row r="14" spans="1:12" ht="15.75" x14ac:dyDescent="0.25">
      <c r="A14" s="104">
        <v>4</v>
      </c>
      <c r="B14" s="100" t="s">
        <v>33</v>
      </c>
      <c r="C14" s="6" t="s">
        <v>41</v>
      </c>
      <c r="D14" s="5"/>
      <c r="E14" s="5"/>
      <c r="F14" s="7">
        <f>'2-2A Tân Yên'!F22</f>
        <v>171</v>
      </c>
      <c r="G14" s="50">
        <v>0.37655691802645552</v>
      </c>
      <c r="H14" s="6"/>
      <c r="I14" s="99">
        <v>8.35</v>
      </c>
      <c r="J14" s="131">
        <f t="shared" si="0"/>
        <v>27.833333333333332</v>
      </c>
      <c r="K14" s="130">
        <f>'2-2A Tân Yên'!K22</f>
        <v>10407</v>
      </c>
      <c r="L14" s="137">
        <f t="shared" si="1"/>
        <v>130.08750000000001</v>
      </c>
    </row>
    <row r="15" spans="1:12" ht="15.75" x14ac:dyDescent="0.25">
      <c r="A15" s="104">
        <v>5</v>
      </c>
      <c r="B15" s="100" t="s">
        <v>22</v>
      </c>
      <c r="C15" s="6" t="s">
        <v>41</v>
      </c>
      <c r="D15" s="14"/>
      <c r="E15" s="14"/>
      <c r="F15" s="7">
        <f>'2-2A Tân Yên'!F11</f>
        <v>323</v>
      </c>
      <c r="G15" s="50">
        <v>2.9147628801008354</v>
      </c>
      <c r="H15" s="6"/>
      <c r="I15" s="99">
        <v>7.67</v>
      </c>
      <c r="J15" s="131">
        <f t="shared" si="0"/>
        <v>25.566666666666666</v>
      </c>
      <c r="K15" s="130">
        <f>'2-2A Tân Yên'!K11</f>
        <v>6268</v>
      </c>
      <c r="L15" s="137">
        <f t="shared" si="1"/>
        <v>78.349999999999994</v>
      </c>
    </row>
    <row r="16" spans="1:12" ht="15.75" x14ac:dyDescent="0.25">
      <c r="A16" s="104">
        <v>6</v>
      </c>
      <c r="B16" s="100" t="s">
        <v>35</v>
      </c>
      <c r="C16" s="6" t="s">
        <v>41</v>
      </c>
      <c r="D16" s="5"/>
      <c r="E16" s="5"/>
      <c r="F16" s="7">
        <f>'2-2A Tân Yên'!F24</f>
        <v>139</v>
      </c>
      <c r="G16" s="50">
        <v>0.67832234642208844</v>
      </c>
      <c r="H16" s="15"/>
      <c r="I16" s="99">
        <v>8.6199999999999992</v>
      </c>
      <c r="J16" s="131">
        <f t="shared" si="0"/>
        <v>28.733333333333334</v>
      </c>
      <c r="K16" s="130">
        <f>'2-2A Tân Yên'!K24</f>
        <v>10511</v>
      </c>
      <c r="L16" s="137">
        <f t="shared" si="1"/>
        <v>131.38749999999999</v>
      </c>
    </row>
    <row r="17" spans="1:12" ht="15.75" x14ac:dyDescent="0.25">
      <c r="A17" s="104">
        <v>7</v>
      </c>
      <c r="B17" s="100" t="s">
        <v>19</v>
      </c>
      <c r="C17" s="6" t="s">
        <v>41</v>
      </c>
      <c r="D17" s="5"/>
      <c r="E17" s="5"/>
      <c r="F17" s="7">
        <f>'2-2A Tân Yên'!F26</f>
        <v>290</v>
      </c>
      <c r="G17" s="50">
        <v>3.5395408163265305</v>
      </c>
      <c r="H17" s="6" t="s">
        <v>20</v>
      </c>
      <c r="I17" s="134">
        <v>5.76</v>
      </c>
      <c r="J17" s="94">
        <f t="shared" si="0"/>
        <v>19.2</v>
      </c>
      <c r="K17" s="130">
        <f>'2-2A Tân Yên'!K26</f>
        <v>6280</v>
      </c>
      <c r="L17" s="138">
        <f t="shared" si="1"/>
        <v>78.5</v>
      </c>
    </row>
    <row r="18" spans="1:12" ht="15.75" x14ac:dyDescent="0.25">
      <c r="A18" s="104">
        <v>8</v>
      </c>
      <c r="B18" s="100" t="s">
        <v>26</v>
      </c>
      <c r="C18" s="6" t="s">
        <v>41</v>
      </c>
      <c r="D18" s="5"/>
      <c r="E18" s="5"/>
      <c r="F18" s="7">
        <f>'2-2A Tân Yên'!F15</f>
        <v>292</v>
      </c>
      <c r="G18" s="50">
        <v>1.6649720386375193</v>
      </c>
      <c r="H18" s="6" t="s">
        <v>20</v>
      </c>
      <c r="I18" s="134">
        <v>10.85</v>
      </c>
      <c r="J18" s="94">
        <f t="shared" si="0"/>
        <v>36.166666666666664</v>
      </c>
      <c r="K18" s="130">
        <f>'2-2A Tân Yên'!K15</f>
        <v>7966</v>
      </c>
      <c r="L18" s="138">
        <f t="shared" si="1"/>
        <v>99.575000000000003</v>
      </c>
    </row>
    <row r="19" spans="1:12" ht="15.75" x14ac:dyDescent="0.25">
      <c r="A19" s="155" t="s">
        <v>14</v>
      </c>
      <c r="B19" s="14" t="s">
        <v>15</v>
      </c>
      <c r="C19" s="15"/>
      <c r="D19" s="14"/>
      <c r="E19" s="14"/>
      <c r="F19" s="51"/>
      <c r="G19" s="51"/>
      <c r="H19" s="6"/>
      <c r="I19" s="14"/>
      <c r="J19" s="14"/>
      <c r="K19" s="14"/>
      <c r="L19" s="139"/>
    </row>
    <row r="20" spans="1:12" ht="15.75" x14ac:dyDescent="0.25">
      <c r="A20" s="29">
        <v>9</v>
      </c>
      <c r="B20" s="87" t="s">
        <v>73</v>
      </c>
      <c r="C20" s="6" t="s">
        <v>41</v>
      </c>
      <c r="D20" s="5"/>
      <c r="E20" s="5"/>
      <c r="F20" s="7">
        <f>'2-2A Tân Yên'!F33</f>
        <v>351</v>
      </c>
      <c r="G20" s="50">
        <v>1.1801896733403583</v>
      </c>
      <c r="H20" s="6" t="s">
        <v>20</v>
      </c>
      <c r="I20" s="134">
        <v>5.6</v>
      </c>
      <c r="J20" s="94">
        <f t="shared" ref="J20" si="2">I20/30*100</f>
        <v>18.666666666666664</v>
      </c>
      <c r="K20" s="130">
        <f>'2-2A Tân Yên'!K33</f>
        <v>9405</v>
      </c>
      <c r="L20" s="138">
        <f t="shared" ref="L20" si="3">K20/8000*100</f>
        <v>117.56249999999999</v>
      </c>
    </row>
    <row r="21" spans="1:12" ht="15.75" x14ac:dyDescent="0.25">
      <c r="A21" s="155" t="s">
        <v>16</v>
      </c>
      <c r="B21" s="14" t="s">
        <v>17</v>
      </c>
      <c r="C21" s="15"/>
      <c r="D21" s="14"/>
      <c r="E21" s="14"/>
      <c r="F21" s="51"/>
      <c r="G21" s="51"/>
      <c r="H21" s="6"/>
      <c r="I21" s="14"/>
      <c r="J21" s="14"/>
      <c r="K21" s="14"/>
      <c r="L21" s="139"/>
    </row>
    <row r="22" spans="1:12" ht="15.75" x14ac:dyDescent="0.25">
      <c r="A22" s="29"/>
      <c r="B22" s="115"/>
      <c r="C22" s="6"/>
      <c r="D22" s="5"/>
      <c r="E22" s="5"/>
      <c r="F22" s="7"/>
      <c r="G22" s="7"/>
      <c r="H22" s="6"/>
      <c r="I22" s="140"/>
      <c r="J22" s="141"/>
      <c r="K22" s="142"/>
      <c r="L22" s="143"/>
    </row>
    <row r="23" spans="1:12" ht="15.75" x14ac:dyDescent="0.25">
      <c r="A23" s="29"/>
      <c r="B23" s="115"/>
      <c r="C23" s="6"/>
      <c r="D23" s="5"/>
      <c r="E23" s="5"/>
      <c r="F23" s="7"/>
      <c r="G23" s="7"/>
      <c r="H23" s="15"/>
      <c r="I23" s="140"/>
      <c r="J23" s="141"/>
      <c r="K23" s="142"/>
      <c r="L23" s="143"/>
    </row>
    <row r="24" spans="1:12" ht="15.75" x14ac:dyDescent="0.25">
      <c r="A24" s="29"/>
      <c r="B24" s="115"/>
      <c r="C24" s="6"/>
      <c r="D24" s="5"/>
      <c r="E24" s="5"/>
      <c r="F24" s="7"/>
      <c r="G24" s="7"/>
      <c r="H24" s="6"/>
      <c r="I24" s="140"/>
      <c r="J24" s="141"/>
      <c r="K24" s="142"/>
      <c r="L24" s="143"/>
    </row>
    <row r="25" spans="1:12" ht="15.75" x14ac:dyDescent="0.25">
      <c r="A25" s="1"/>
    </row>
    <row r="26" spans="1:12" ht="194.85" customHeight="1" x14ac:dyDescent="0.25">
      <c r="A26" s="2"/>
      <c r="B26" s="193" t="s">
        <v>93</v>
      </c>
      <c r="C26" s="193"/>
      <c r="D26" s="193"/>
      <c r="E26" s="193"/>
      <c r="F26" s="193"/>
      <c r="G26" s="193"/>
      <c r="H26" s="193"/>
      <c r="I26" s="193"/>
      <c r="J26" s="193"/>
      <c r="K26" s="193"/>
      <c r="L26" s="193"/>
    </row>
    <row r="27" spans="1:12" x14ac:dyDescent="0.25">
      <c r="A27" s="67"/>
    </row>
    <row r="28" spans="1:12" ht="15.75" x14ac:dyDescent="0.25">
      <c r="A28" s="67"/>
      <c r="I28" s="168" t="str">
        <f>A2</f>
        <v>UBND HUYỆN TÂN YÊN</v>
      </c>
    </row>
    <row r="29" spans="1:12" x14ac:dyDescent="0.25">
      <c r="A29" s="188"/>
      <c r="B29" s="188"/>
      <c r="C29" s="188"/>
      <c r="D29" s="188"/>
      <c r="E29" s="188"/>
      <c r="F29" s="188"/>
      <c r="G29" s="188"/>
      <c r="H29" s="188"/>
      <c r="I29" s="188"/>
      <c r="J29" s="188"/>
      <c r="K29" s="188"/>
      <c r="L29" s="188"/>
    </row>
  </sheetData>
  <mergeCells count="12">
    <mergeCell ref="B26:L26"/>
    <mergeCell ref="A29:L29"/>
    <mergeCell ref="A1:C1"/>
    <mergeCell ref="A2:C2"/>
    <mergeCell ref="A4:L4"/>
    <mergeCell ref="A5:L5"/>
    <mergeCell ref="A7:A8"/>
    <mergeCell ref="D7:D8"/>
    <mergeCell ref="E7:E8"/>
    <mergeCell ref="F7:G7"/>
    <mergeCell ref="I7:J7"/>
    <mergeCell ref="K7:L7"/>
  </mergeCells>
  <pageMargins left="0.70866141732283472" right="0.31496062992125984" top="0.35433070866141736"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A4" workbookViewId="0">
      <selection activeCell="I18" sqref="I18"/>
    </sheetView>
  </sheetViews>
  <sheetFormatPr defaultRowHeight="15" x14ac:dyDescent="0.25"/>
  <cols>
    <col min="1" max="1" width="5.42578125" style="62" customWidth="1"/>
    <col min="2" max="2" width="16.7109375" style="85" customWidth="1"/>
    <col min="3" max="3" width="17.42578125" style="55" customWidth="1"/>
    <col min="4" max="4" width="13.42578125" customWidth="1"/>
    <col min="5" max="5" width="9" customWidth="1"/>
    <col min="6" max="6" width="9" style="48"/>
    <col min="7" max="7" width="10.140625" style="48" customWidth="1"/>
    <col min="8" max="8" width="10.85546875" customWidth="1"/>
    <col min="9" max="9" width="11" style="48" customWidth="1"/>
    <col min="10" max="10" width="11.28515625" style="48" customWidth="1"/>
    <col min="11" max="12" width="9" style="48"/>
  </cols>
  <sheetData>
    <row r="1" spans="1:12" ht="16.5" x14ac:dyDescent="0.25">
      <c r="A1" s="182" t="s">
        <v>18</v>
      </c>
      <c r="B1" s="183"/>
      <c r="C1" s="183"/>
      <c r="D1" s="151"/>
      <c r="E1" s="151"/>
      <c r="F1" s="151"/>
      <c r="G1" s="151"/>
      <c r="H1" s="151"/>
      <c r="I1" s="151"/>
      <c r="J1" s="151" t="s">
        <v>94</v>
      </c>
      <c r="K1" s="151"/>
      <c r="L1"/>
    </row>
    <row r="2" spans="1:12" ht="16.5" x14ac:dyDescent="0.25">
      <c r="A2" s="182" t="s">
        <v>90</v>
      </c>
      <c r="B2" s="183"/>
      <c r="C2" s="183"/>
      <c r="D2" s="151"/>
      <c r="E2" s="151"/>
      <c r="F2" s="151"/>
      <c r="G2" s="151"/>
      <c r="H2" s="151"/>
      <c r="I2" s="151"/>
      <c r="J2" s="151"/>
      <c r="K2" s="151"/>
      <c r="L2"/>
    </row>
    <row r="3" spans="1:12" ht="16.5" x14ac:dyDescent="0.25">
      <c r="A3" s="170"/>
      <c r="B3" s="171"/>
      <c r="C3" s="171"/>
      <c r="D3" s="151"/>
      <c r="E3" s="151"/>
      <c r="F3" s="151"/>
      <c r="G3" s="151"/>
      <c r="H3" s="151"/>
      <c r="I3" s="151"/>
      <c r="J3" s="151"/>
      <c r="K3" s="151"/>
      <c r="L3"/>
    </row>
    <row r="4" spans="1:12" ht="15.75" x14ac:dyDescent="0.25">
      <c r="A4" s="194" t="s">
        <v>81</v>
      </c>
      <c r="B4" s="194"/>
      <c r="C4" s="194"/>
      <c r="D4" s="194"/>
      <c r="E4" s="194"/>
      <c r="F4" s="194"/>
      <c r="G4" s="194"/>
      <c r="H4" s="194"/>
      <c r="I4" s="194"/>
      <c r="J4" s="194"/>
      <c r="K4" s="194"/>
      <c r="L4" s="194"/>
    </row>
    <row r="5" spans="1:12" ht="16.5" x14ac:dyDescent="0.25">
      <c r="A5" s="195" t="s">
        <v>85</v>
      </c>
      <c r="B5" s="195"/>
      <c r="C5" s="195"/>
      <c r="D5" s="195"/>
      <c r="E5" s="195"/>
      <c r="F5" s="195"/>
      <c r="G5" s="195"/>
      <c r="H5" s="195"/>
      <c r="I5" s="195"/>
      <c r="J5" s="195"/>
      <c r="K5" s="195"/>
      <c r="L5" s="195"/>
    </row>
    <row r="6" spans="1:12" ht="19.5" thickBot="1" x14ac:dyDescent="0.3">
      <c r="A6" s="17"/>
    </row>
    <row r="7" spans="1:12" ht="31.9" customHeight="1" thickTop="1" x14ac:dyDescent="0.25">
      <c r="A7" s="196" t="s">
        <v>1</v>
      </c>
      <c r="B7" s="172" t="s">
        <v>2</v>
      </c>
      <c r="C7" s="172" t="s">
        <v>44</v>
      </c>
      <c r="D7" s="198" t="s">
        <v>86</v>
      </c>
      <c r="E7" s="198" t="s">
        <v>4</v>
      </c>
      <c r="F7" s="198" t="s">
        <v>5</v>
      </c>
      <c r="G7" s="198"/>
      <c r="H7" s="172"/>
      <c r="I7" s="198" t="s">
        <v>6</v>
      </c>
      <c r="J7" s="198"/>
      <c r="K7" s="198" t="s">
        <v>7</v>
      </c>
      <c r="L7" s="201"/>
    </row>
    <row r="8" spans="1:12" ht="59.25" customHeight="1" x14ac:dyDescent="0.25">
      <c r="A8" s="197"/>
      <c r="B8" s="156" t="s">
        <v>3</v>
      </c>
      <c r="C8" s="156" t="s">
        <v>45</v>
      </c>
      <c r="D8" s="199"/>
      <c r="E8" s="199"/>
      <c r="F8" s="154" t="s">
        <v>8</v>
      </c>
      <c r="G8" s="154" t="s">
        <v>98</v>
      </c>
      <c r="H8" s="156" t="s">
        <v>46</v>
      </c>
      <c r="I8" s="154" t="s">
        <v>70</v>
      </c>
      <c r="J8" s="154" t="s">
        <v>48</v>
      </c>
      <c r="K8" s="154" t="s">
        <v>92</v>
      </c>
      <c r="L8" s="101" t="s">
        <v>9</v>
      </c>
    </row>
    <row r="9" spans="1:12" x14ac:dyDescent="0.25">
      <c r="A9" s="128"/>
      <c r="B9" s="129">
        <v>1</v>
      </c>
      <c r="C9" s="129">
        <v>2</v>
      </c>
      <c r="D9" s="129">
        <v>3</v>
      </c>
      <c r="E9" s="129">
        <v>4</v>
      </c>
      <c r="F9" s="129">
        <v>5</v>
      </c>
      <c r="G9" s="129">
        <v>6</v>
      </c>
      <c r="H9" s="129">
        <v>7</v>
      </c>
      <c r="I9" s="129">
        <v>8</v>
      </c>
      <c r="J9" s="129">
        <v>9</v>
      </c>
      <c r="K9" s="129">
        <v>10</v>
      </c>
      <c r="L9" s="129">
        <v>11</v>
      </c>
    </row>
    <row r="10" spans="1:12" ht="15.75" x14ac:dyDescent="0.25">
      <c r="A10" s="155" t="s">
        <v>12</v>
      </c>
      <c r="B10" s="14" t="s">
        <v>13</v>
      </c>
      <c r="C10" s="10"/>
      <c r="D10" s="9"/>
      <c r="E10" s="9"/>
      <c r="F10" s="11"/>
      <c r="G10" s="11"/>
      <c r="H10" s="10"/>
      <c r="I10" s="11"/>
      <c r="J10" s="11"/>
      <c r="K10" s="11"/>
      <c r="L10" s="103"/>
    </row>
    <row r="11" spans="1:12" ht="15.75" x14ac:dyDescent="0.25">
      <c r="A11" s="104">
        <v>1</v>
      </c>
      <c r="B11" s="99" t="s">
        <v>37</v>
      </c>
      <c r="C11" s="6" t="s">
        <v>41</v>
      </c>
      <c r="D11" s="5"/>
      <c r="E11" s="5"/>
      <c r="F11" s="7">
        <f>'2-2A Tân Yên'!F27</f>
        <v>202</v>
      </c>
      <c r="G11" s="50">
        <v>2.9728143946802268</v>
      </c>
      <c r="H11" s="6"/>
      <c r="I11" s="36">
        <v>5.0199999999999996</v>
      </c>
      <c r="J11" s="37">
        <f>I11/30*100</f>
        <v>16.733333333333331</v>
      </c>
      <c r="K11" s="54">
        <f>'2-2B Tan Yen'!K11</f>
        <v>5067</v>
      </c>
      <c r="L11" s="105">
        <f>K11/8000*100</f>
        <v>63.337500000000006</v>
      </c>
    </row>
    <row r="12" spans="1:12" ht="15.75" x14ac:dyDescent="0.25">
      <c r="A12" s="104">
        <v>2</v>
      </c>
      <c r="B12" s="100" t="s">
        <v>38</v>
      </c>
      <c r="C12" s="6" t="s">
        <v>41</v>
      </c>
      <c r="D12" s="5"/>
      <c r="E12" s="5"/>
      <c r="F12" s="7">
        <f>'2-2A Tân Yên'!F28</f>
        <v>392</v>
      </c>
      <c r="G12" s="50">
        <v>4.6258503401360542</v>
      </c>
      <c r="H12" s="6"/>
      <c r="I12" s="36">
        <v>5.81</v>
      </c>
      <c r="J12" s="37">
        <f t="shared" ref="J12:J16" si="0">I12/30*100</f>
        <v>19.366666666666667</v>
      </c>
      <c r="K12" s="54">
        <f>'2-2B Tan Yen'!K12</f>
        <v>5866</v>
      </c>
      <c r="L12" s="105">
        <f t="shared" ref="L12:L16" si="1">K12/8000*100</f>
        <v>73.324999999999989</v>
      </c>
    </row>
    <row r="13" spans="1:12" ht="15.75" x14ac:dyDescent="0.25">
      <c r="A13" s="104">
        <v>3</v>
      </c>
      <c r="B13" s="100" t="s">
        <v>39</v>
      </c>
      <c r="C13" s="6" t="s">
        <v>41</v>
      </c>
      <c r="D13" s="5"/>
      <c r="E13" s="5"/>
      <c r="F13" s="7">
        <f>'2-2A Tân Yên'!F29</f>
        <v>305</v>
      </c>
      <c r="G13" s="50">
        <v>4.2720763723150359</v>
      </c>
      <c r="H13" s="6"/>
      <c r="I13" s="36">
        <v>5.63</v>
      </c>
      <c r="J13" s="37">
        <f t="shared" si="0"/>
        <v>18.766666666666669</v>
      </c>
      <c r="K13" s="54">
        <f>'2-2B Tan Yen'!K13</f>
        <v>4180</v>
      </c>
      <c r="L13" s="105">
        <f t="shared" si="1"/>
        <v>52.25</v>
      </c>
    </row>
    <row r="14" spans="1:12" ht="15.75" x14ac:dyDescent="0.25">
      <c r="A14" s="104">
        <v>4</v>
      </c>
      <c r="B14" s="100" t="s">
        <v>33</v>
      </c>
      <c r="C14" s="6" t="s">
        <v>41</v>
      </c>
      <c r="D14" s="5"/>
      <c r="E14" s="5"/>
      <c r="F14" s="7">
        <f>'2-2A Tân Yên'!F22</f>
        <v>171</v>
      </c>
      <c r="G14" s="50">
        <v>0.37655691802645552</v>
      </c>
      <c r="H14" s="6"/>
      <c r="I14" s="36">
        <v>8.35</v>
      </c>
      <c r="J14" s="37">
        <f t="shared" si="0"/>
        <v>27.833333333333332</v>
      </c>
      <c r="K14" s="54">
        <f>'2-2B Tan Yen'!K14</f>
        <v>10407</v>
      </c>
      <c r="L14" s="105">
        <f t="shared" si="1"/>
        <v>130.08750000000001</v>
      </c>
    </row>
    <row r="15" spans="1:12" ht="15.75" x14ac:dyDescent="0.25">
      <c r="A15" s="104">
        <v>5</v>
      </c>
      <c r="B15" s="100" t="s">
        <v>22</v>
      </c>
      <c r="C15" s="6" t="s">
        <v>41</v>
      </c>
      <c r="D15" s="14"/>
      <c r="E15" s="14"/>
      <c r="F15" s="7">
        <f>'2-2A Tân Yên'!F11</f>
        <v>323</v>
      </c>
      <c r="G15" s="50">
        <v>2.9147628801008354</v>
      </c>
      <c r="H15" s="6"/>
      <c r="I15" s="36">
        <v>7.67</v>
      </c>
      <c r="J15" s="37">
        <f t="shared" si="0"/>
        <v>25.566666666666666</v>
      </c>
      <c r="K15" s="54">
        <f>'2-2B Tan Yen'!K15</f>
        <v>6268</v>
      </c>
      <c r="L15" s="105">
        <f t="shared" si="1"/>
        <v>78.349999999999994</v>
      </c>
    </row>
    <row r="16" spans="1:12" ht="15.75" x14ac:dyDescent="0.25">
      <c r="A16" s="104">
        <v>6</v>
      </c>
      <c r="B16" s="100" t="s">
        <v>35</v>
      </c>
      <c r="C16" s="6" t="s">
        <v>41</v>
      </c>
      <c r="D16" s="5"/>
      <c r="E16" s="5"/>
      <c r="F16" s="7">
        <f>'2-2A Tân Yên'!F24</f>
        <v>139</v>
      </c>
      <c r="G16" s="50">
        <v>0.67832234642208844</v>
      </c>
      <c r="H16" s="15"/>
      <c r="I16" s="36">
        <v>8.6199999999999992</v>
      </c>
      <c r="J16" s="37">
        <f t="shared" si="0"/>
        <v>28.733333333333334</v>
      </c>
      <c r="K16" s="54">
        <f>'2-2B Tan Yen'!K16</f>
        <v>10511</v>
      </c>
      <c r="L16" s="105">
        <f t="shared" si="1"/>
        <v>131.38749999999999</v>
      </c>
    </row>
    <row r="17" spans="1:12" ht="15.75" x14ac:dyDescent="0.25">
      <c r="A17" s="155" t="s">
        <v>14</v>
      </c>
      <c r="B17" s="14" t="s">
        <v>15</v>
      </c>
      <c r="C17" s="15"/>
      <c r="D17" s="14"/>
      <c r="E17" s="14"/>
      <c r="F17" s="51"/>
      <c r="G17" s="51"/>
      <c r="H17" s="6"/>
      <c r="I17" s="14"/>
      <c r="J17" s="14"/>
      <c r="K17" s="14"/>
      <c r="L17" s="139"/>
    </row>
    <row r="18" spans="1:12" ht="15.75" x14ac:dyDescent="0.25">
      <c r="A18" s="104"/>
      <c r="B18" s="106"/>
      <c r="C18" s="108"/>
      <c r="D18" s="109"/>
      <c r="E18" s="109"/>
      <c r="F18" s="110"/>
      <c r="G18" s="110"/>
      <c r="H18" s="108"/>
      <c r="I18" s="107"/>
      <c r="J18" s="111"/>
      <c r="K18" s="112"/>
      <c r="L18" s="113"/>
    </row>
    <row r="19" spans="1:12" ht="15.75" x14ac:dyDescent="0.25">
      <c r="A19" s="155" t="s">
        <v>16</v>
      </c>
      <c r="B19" s="14" t="s">
        <v>17</v>
      </c>
      <c r="C19" s="15"/>
      <c r="D19" s="14"/>
      <c r="E19" s="14"/>
      <c r="F19" s="51"/>
      <c r="G19" s="51"/>
      <c r="H19" s="6"/>
      <c r="I19" s="51"/>
      <c r="J19" s="51"/>
      <c r="K19" s="51"/>
      <c r="L19" s="114"/>
    </row>
    <row r="20" spans="1:12" ht="15.75" x14ac:dyDescent="0.25">
      <c r="A20" s="29"/>
      <c r="B20" s="115"/>
      <c r="C20" s="6"/>
      <c r="D20" s="5"/>
      <c r="E20" s="5"/>
      <c r="F20" s="5"/>
      <c r="G20" s="5"/>
      <c r="H20" s="6"/>
      <c r="I20" s="116"/>
      <c r="J20" s="117"/>
      <c r="K20" s="118"/>
      <c r="L20" s="119"/>
    </row>
    <row r="21" spans="1:12" ht="15.75" x14ac:dyDescent="0.25">
      <c r="A21" s="29"/>
      <c r="B21" s="115"/>
      <c r="C21" s="6"/>
      <c r="D21" s="5"/>
      <c r="E21" s="5"/>
      <c r="F21" s="5"/>
      <c r="G21" s="5"/>
      <c r="H21" s="15"/>
      <c r="I21" s="116"/>
      <c r="J21" s="117"/>
      <c r="K21" s="118"/>
      <c r="L21" s="119"/>
    </row>
    <row r="22" spans="1:12" ht="15.75" x14ac:dyDescent="0.25">
      <c r="A22" s="29"/>
      <c r="B22" s="115"/>
      <c r="C22" s="6"/>
      <c r="D22" s="5"/>
      <c r="E22" s="5"/>
      <c r="F22" s="5"/>
      <c r="G22" s="5"/>
      <c r="H22" s="6"/>
      <c r="I22" s="116"/>
      <c r="J22" s="117"/>
      <c r="K22" s="118"/>
      <c r="L22" s="119"/>
    </row>
    <row r="23" spans="1:12" ht="16.5" thickBot="1" x14ac:dyDescent="0.3">
      <c r="A23" s="120"/>
      <c r="B23" s="121"/>
      <c r="C23" s="122"/>
      <c r="D23" s="123"/>
      <c r="E23" s="123"/>
      <c r="F23" s="123"/>
      <c r="G23" s="123"/>
      <c r="H23" s="122"/>
      <c r="I23" s="124"/>
      <c r="J23" s="125"/>
      <c r="K23" s="126"/>
      <c r="L23" s="127"/>
    </row>
    <row r="24" spans="1:12" ht="15.75" thickTop="1" x14ac:dyDescent="0.25"/>
    <row r="25" spans="1:12" ht="153.94999999999999" customHeight="1" x14ac:dyDescent="0.25">
      <c r="B25" s="189" t="s">
        <v>95</v>
      </c>
      <c r="C25" s="202"/>
      <c r="D25" s="202"/>
      <c r="E25" s="202"/>
      <c r="F25" s="202"/>
      <c r="G25" s="202"/>
      <c r="H25" s="202"/>
      <c r="I25" s="202"/>
      <c r="J25" s="202"/>
      <c r="K25" s="202"/>
      <c r="L25" s="202"/>
    </row>
    <row r="27" spans="1:12" ht="15.75" x14ac:dyDescent="0.25">
      <c r="I27" s="203" t="str">
        <f>A2</f>
        <v>UBND HUYỆN TÂN YÊN</v>
      </c>
      <c r="J27" s="203"/>
      <c r="K27" s="203"/>
      <c r="L27" s="203"/>
    </row>
  </sheetData>
  <mergeCells count="12">
    <mergeCell ref="B25:L25"/>
    <mergeCell ref="I27:L27"/>
    <mergeCell ref="A1:C1"/>
    <mergeCell ref="A2:C2"/>
    <mergeCell ref="A4:L4"/>
    <mergeCell ref="A5:L5"/>
    <mergeCell ref="A7:A8"/>
    <mergeCell ref="D7:D8"/>
    <mergeCell ref="E7:E8"/>
    <mergeCell ref="F7:G7"/>
    <mergeCell ref="I7:J7"/>
    <mergeCell ref="K7:L7"/>
  </mergeCells>
  <pageMargins left="0.70866141732283472" right="0.31496062992125984"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D8" sqref="D8:D9"/>
    </sheetView>
  </sheetViews>
  <sheetFormatPr defaultRowHeight="15" x14ac:dyDescent="0.25"/>
  <cols>
    <col min="2" max="2" width="15.42578125" style="85" customWidth="1"/>
    <col min="3" max="3" width="14.140625" style="55" customWidth="1"/>
    <col min="4" max="4" width="10.7109375" customWidth="1"/>
    <col min="5" max="5" width="9.28515625" customWidth="1"/>
    <col min="6" max="6" width="8.7109375" style="48"/>
    <col min="7" max="7" width="9.5703125" style="48" customWidth="1"/>
    <col min="8" max="8" width="10.28515625" customWidth="1"/>
    <col min="9" max="9" width="9.42578125" style="48" customWidth="1"/>
    <col min="10" max="10" width="9.85546875" style="48" customWidth="1"/>
    <col min="11" max="11" width="10.28515625" style="48" customWidth="1"/>
    <col min="12" max="12" width="9.42578125" style="85" customWidth="1"/>
  </cols>
  <sheetData>
    <row r="1" spans="1:12" ht="16.5" x14ac:dyDescent="0.25">
      <c r="A1" s="182" t="s">
        <v>18</v>
      </c>
      <c r="B1" s="183"/>
      <c r="C1" s="183"/>
      <c r="D1" s="166"/>
      <c r="E1" s="166"/>
      <c r="F1" s="166"/>
      <c r="G1" s="166"/>
      <c r="H1" s="166"/>
      <c r="I1" s="166" t="s">
        <v>96</v>
      </c>
      <c r="J1" s="166"/>
      <c r="K1"/>
      <c r="L1"/>
    </row>
    <row r="2" spans="1:12" ht="16.5" x14ac:dyDescent="0.25">
      <c r="A2" s="182" t="s">
        <v>90</v>
      </c>
      <c r="B2" s="183"/>
      <c r="C2" s="183"/>
      <c r="D2" s="166"/>
      <c r="E2" s="166"/>
      <c r="F2" s="166"/>
      <c r="G2" s="166"/>
      <c r="H2" s="166"/>
      <c r="I2" s="166"/>
      <c r="J2" s="166"/>
      <c r="K2"/>
      <c r="L2"/>
    </row>
    <row r="3" spans="1:12" ht="18.75" x14ac:dyDescent="0.25">
      <c r="A3" s="167"/>
      <c r="B3" s="167"/>
      <c r="C3" s="167"/>
      <c r="D3" s="167"/>
      <c r="E3" s="167"/>
      <c r="F3" s="167"/>
      <c r="G3" s="167"/>
      <c r="H3" s="167"/>
      <c r="I3" s="167"/>
      <c r="J3" s="167"/>
      <c r="K3" s="167"/>
      <c r="L3" s="167"/>
    </row>
    <row r="4" spans="1:12" ht="15.75" x14ac:dyDescent="0.25">
      <c r="A4" s="194" t="s">
        <v>49</v>
      </c>
      <c r="B4" s="194"/>
      <c r="C4" s="194"/>
      <c r="D4" s="194"/>
      <c r="E4" s="194"/>
      <c r="F4" s="194"/>
      <c r="G4" s="194"/>
      <c r="H4" s="194"/>
      <c r="I4" s="194"/>
      <c r="J4" s="194"/>
      <c r="K4" s="194"/>
      <c r="L4" s="194"/>
    </row>
    <row r="5" spans="1:12" ht="15.75" x14ac:dyDescent="0.25">
      <c r="A5" s="194" t="s">
        <v>50</v>
      </c>
      <c r="B5" s="194"/>
      <c r="C5" s="194"/>
      <c r="D5" s="194"/>
      <c r="E5" s="194"/>
      <c r="F5" s="194"/>
      <c r="G5" s="194"/>
      <c r="H5" s="194"/>
      <c r="I5" s="194"/>
      <c r="J5" s="194"/>
      <c r="K5" s="194"/>
      <c r="L5" s="194"/>
    </row>
    <row r="6" spans="1:12" ht="16.5" x14ac:dyDescent="0.25">
      <c r="A6" s="195" t="s">
        <v>85</v>
      </c>
      <c r="B6" s="195"/>
      <c r="C6" s="195"/>
      <c r="D6" s="195"/>
      <c r="E6" s="195"/>
      <c r="F6" s="195"/>
      <c r="G6" s="195"/>
      <c r="H6" s="195"/>
      <c r="I6" s="195"/>
      <c r="J6" s="195"/>
      <c r="K6" s="195"/>
      <c r="L6" s="195"/>
    </row>
    <row r="7" spans="1:12" ht="9" customHeight="1" x14ac:dyDescent="0.25">
      <c r="A7" s="17"/>
    </row>
    <row r="8" spans="1:12" ht="31.5" customHeight="1" x14ac:dyDescent="0.25">
      <c r="A8" s="204" t="s">
        <v>1</v>
      </c>
      <c r="B8" s="86" t="s">
        <v>2</v>
      </c>
      <c r="C8" s="73" t="s">
        <v>44</v>
      </c>
      <c r="D8" s="204" t="s">
        <v>86</v>
      </c>
      <c r="E8" s="204" t="s">
        <v>4</v>
      </c>
      <c r="F8" s="199" t="s">
        <v>5</v>
      </c>
      <c r="G8" s="199"/>
      <c r="H8" s="18"/>
      <c r="I8" s="199" t="s">
        <v>6</v>
      </c>
      <c r="J8" s="199"/>
      <c r="K8" s="199" t="s">
        <v>7</v>
      </c>
      <c r="L8" s="199"/>
    </row>
    <row r="9" spans="1:12" ht="63" x14ac:dyDescent="0.25">
      <c r="A9" s="205"/>
      <c r="B9" s="174" t="s">
        <v>3</v>
      </c>
      <c r="C9" s="174" t="s">
        <v>45</v>
      </c>
      <c r="D9" s="205"/>
      <c r="E9" s="205"/>
      <c r="F9" s="89" t="s">
        <v>8</v>
      </c>
      <c r="G9" s="89" t="s">
        <v>48</v>
      </c>
      <c r="H9" s="71" t="s">
        <v>21</v>
      </c>
      <c r="I9" s="71" t="s">
        <v>51</v>
      </c>
      <c r="J9" s="71" t="s">
        <v>76</v>
      </c>
      <c r="K9" s="71" t="s">
        <v>47</v>
      </c>
      <c r="L9" s="89" t="s">
        <v>48</v>
      </c>
    </row>
    <row r="10" spans="1:12" x14ac:dyDescent="0.25">
      <c r="A10" s="19"/>
      <c r="B10" s="19">
        <v>1</v>
      </c>
      <c r="C10" s="19">
        <v>2</v>
      </c>
      <c r="D10" s="19">
        <v>3</v>
      </c>
      <c r="E10" s="19">
        <v>4</v>
      </c>
      <c r="F10" s="19">
        <v>5</v>
      </c>
      <c r="G10" s="19">
        <v>6</v>
      </c>
      <c r="H10" s="19">
        <v>7</v>
      </c>
      <c r="I10" s="19">
        <v>8</v>
      </c>
      <c r="J10" s="19">
        <v>9</v>
      </c>
      <c r="K10" s="19">
        <v>10</v>
      </c>
      <c r="L10" s="19">
        <v>11</v>
      </c>
    </row>
    <row r="11" spans="1:12" ht="15.75" x14ac:dyDescent="0.25">
      <c r="A11" s="15" t="s">
        <v>12</v>
      </c>
      <c r="B11" s="14" t="s">
        <v>13</v>
      </c>
      <c r="C11" s="10"/>
      <c r="D11" s="9"/>
      <c r="E11" s="9"/>
      <c r="F11" s="11"/>
      <c r="G11" s="11"/>
      <c r="H11" s="10"/>
      <c r="I11" s="11"/>
      <c r="J11" s="11"/>
      <c r="K11" s="11"/>
      <c r="L11" s="9"/>
    </row>
    <row r="12" spans="1:12" ht="15.75" x14ac:dyDescent="0.25">
      <c r="A12" s="72">
        <v>1</v>
      </c>
      <c r="B12" s="41" t="s">
        <v>19</v>
      </c>
      <c r="C12" s="74" t="s">
        <v>41</v>
      </c>
      <c r="D12" s="33"/>
      <c r="E12" s="33"/>
      <c r="F12" s="34">
        <f>'2-2B Tan Yen'!F17</f>
        <v>290</v>
      </c>
      <c r="G12" s="49">
        <v>3.5395408163265305</v>
      </c>
      <c r="H12" s="74" t="s">
        <v>20</v>
      </c>
      <c r="I12" s="35">
        <v>5.76</v>
      </c>
      <c r="J12" s="16">
        <f t="shared" ref="J12:J13" si="0">I12/30*100</f>
        <v>19.2</v>
      </c>
      <c r="K12" s="83">
        <f>'2-2A Tân Yên'!K26</f>
        <v>6280</v>
      </c>
      <c r="L12" s="93">
        <f t="shared" ref="L12:L13" si="1">K12/8000*100</f>
        <v>78.5</v>
      </c>
    </row>
    <row r="13" spans="1:12" ht="15.75" x14ac:dyDescent="0.25">
      <c r="A13" s="72">
        <v>2</v>
      </c>
      <c r="B13" s="41" t="s">
        <v>26</v>
      </c>
      <c r="C13" s="74" t="s">
        <v>41</v>
      </c>
      <c r="D13" s="33"/>
      <c r="E13" s="33"/>
      <c r="F13" s="34">
        <f>'2-2A Tân Yên'!F15</f>
        <v>292</v>
      </c>
      <c r="G13" s="49">
        <v>1.6649720386375193</v>
      </c>
      <c r="H13" s="74" t="s">
        <v>20</v>
      </c>
      <c r="I13" s="35">
        <v>10.85</v>
      </c>
      <c r="J13" s="16">
        <f t="shared" si="0"/>
        <v>36.166666666666664</v>
      </c>
      <c r="K13" s="83">
        <f>'2-2A Tân Yên'!K15</f>
        <v>7966</v>
      </c>
      <c r="L13" s="93">
        <f t="shared" si="1"/>
        <v>99.575000000000003</v>
      </c>
    </row>
    <row r="14" spans="1:12" ht="15.75" x14ac:dyDescent="0.25">
      <c r="A14" s="15" t="s">
        <v>14</v>
      </c>
      <c r="B14" s="14" t="s">
        <v>15</v>
      </c>
      <c r="C14" s="15"/>
      <c r="D14" s="14"/>
      <c r="E14" s="14"/>
      <c r="F14" s="51"/>
      <c r="G14" s="51"/>
      <c r="H14" s="6"/>
      <c r="I14" s="51"/>
      <c r="J14" s="51"/>
      <c r="K14" s="51"/>
      <c r="L14" s="14"/>
    </row>
    <row r="15" spans="1:12" ht="15.75" x14ac:dyDescent="0.25">
      <c r="A15" s="6">
        <v>3</v>
      </c>
      <c r="B15" s="87" t="s">
        <v>73</v>
      </c>
      <c r="C15" s="6" t="s">
        <v>41</v>
      </c>
      <c r="D15" s="5"/>
      <c r="E15" s="5"/>
      <c r="F15" s="7">
        <f>'2-2A Tân Yên'!F33</f>
        <v>351</v>
      </c>
      <c r="G15" s="50">
        <v>1.1801896733403583</v>
      </c>
      <c r="H15" s="6" t="s">
        <v>20</v>
      </c>
      <c r="I15" s="28">
        <v>5.6</v>
      </c>
      <c r="J15" s="52">
        <f t="shared" ref="J15" si="2">I15/30*100</f>
        <v>18.666666666666664</v>
      </c>
      <c r="K15" s="84">
        <f>'2-2A Tân Yên'!K33</f>
        <v>9405</v>
      </c>
      <c r="L15" s="94">
        <f t="shared" ref="L15" si="3">K15/8000*100</f>
        <v>117.56249999999999</v>
      </c>
    </row>
    <row r="16" spans="1:12" ht="15.75" x14ac:dyDescent="0.25">
      <c r="A16" s="15" t="s">
        <v>16</v>
      </c>
      <c r="B16" s="14" t="s">
        <v>17</v>
      </c>
      <c r="C16" s="15"/>
      <c r="D16" s="14"/>
      <c r="E16" s="14"/>
      <c r="F16" s="51"/>
      <c r="G16" s="51"/>
      <c r="H16" s="6"/>
      <c r="I16" s="51"/>
      <c r="J16" s="51"/>
      <c r="K16" s="51"/>
      <c r="L16" s="14"/>
    </row>
    <row r="17" spans="1:12" ht="18" customHeight="1" x14ac:dyDescent="0.25">
      <c r="A17" s="74"/>
      <c r="B17" s="33"/>
      <c r="C17" s="74"/>
      <c r="D17" s="33"/>
      <c r="E17" s="33"/>
      <c r="F17" s="33"/>
      <c r="G17" s="33"/>
      <c r="H17" s="74"/>
      <c r="I17" s="78"/>
      <c r="J17" s="80"/>
      <c r="K17" s="79"/>
      <c r="L17" s="33"/>
    </row>
    <row r="18" spans="1:12" ht="20.25" customHeight="1" x14ac:dyDescent="0.25">
      <c r="A18" s="74"/>
      <c r="B18" s="33"/>
      <c r="C18" s="74"/>
      <c r="D18" s="33"/>
      <c r="E18" s="33"/>
      <c r="F18" s="33"/>
      <c r="G18" s="33"/>
      <c r="H18" s="60"/>
      <c r="I18" s="78"/>
      <c r="J18" s="77"/>
      <c r="K18" s="79"/>
      <c r="L18" s="33"/>
    </row>
    <row r="19" spans="1:12" ht="15.75" x14ac:dyDescent="0.25">
      <c r="A19" s="1"/>
    </row>
    <row r="20" spans="1:12" ht="15.95" customHeight="1" x14ac:dyDescent="0.25">
      <c r="A20" s="2"/>
    </row>
  </sheetData>
  <mergeCells count="11">
    <mergeCell ref="A1:C1"/>
    <mergeCell ref="A2:C2"/>
    <mergeCell ref="K8:L8"/>
    <mergeCell ref="F8:G8"/>
    <mergeCell ref="A4:L4"/>
    <mergeCell ref="A5:L5"/>
    <mergeCell ref="A6:L6"/>
    <mergeCell ref="D8:D9"/>
    <mergeCell ref="E8:E9"/>
    <mergeCell ref="A8:A9"/>
    <mergeCell ref="I8:J8"/>
  </mergeCells>
  <pageMargins left="0.9055118110236221" right="0.51181102362204722" top="0.35433070866141736"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18" sqref="K18"/>
    </sheetView>
  </sheetViews>
  <sheetFormatPr defaultRowHeight="15" x14ac:dyDescent="0.25"/>
  <cols>
    <col min="1" max="1" width="6.7109375" style="20" customWidth="1"/>
    <col min="2" max="2" width="15.5703125" style="90" customWidth="1"/>
    <col min="3" max="3" width="12.5703125" style="95" customWidth="1"/>
    <col min="4" max="4" width="8.7109375" style="20"/>
    <col min="5" max="5" width="5.42578125" style="20" customWidth="1"/>
    <col min="6" max="7" width="8.7109375" style="56"/>
    <col min="8" max="8" width="8.7109375" style="20"/>
    <col min="9" max="9" width="9.42578125" style="56" customWidth="1"/>
    <col min="10" max="10" width="9" style="56" customWidth="1"/>
    <col min="11" max="11" width="9.28515625" style="56" customWidth="1"/>
    <col min="12" max="12" width="9.140625" style="56" customWidth="1"/>
    <col min="13" max="13" width="10.28515625" style="23" customWidth="1"/>
  </cols>
  <sheetData>
    <row r="1" spans="1:13" ht="16.5" x14ac:dyDescent="0.25">
      <c r="A1" s="182" t="s">
        <v>18</v>
      </c>
      <c r="B1" s="183"/>
      <c r="C1" s="183"/>
      <c r="D1" s="166"/>
      <c r="E1" s="166"/>
      <c r="F1" s="166"/>
      <c r="G1" s="166"/>
      <c r="H1" s="166"/>
      <c r="I1" s="166" t="s">
        <v>97</v>
      </c>
      <c r="J1" s="166"/>
      <c r="K1"/>
      <c r="L1"/>
      <c r="M1"/>
    </row>
    <row r="2" spans="1:13" ht="16.5" x14ac:dyDescent="0.25">
      <c r="A2" s="182" t="s">
        <v>90</v>
      </c>
      <c r="B2" s="183"/>
      <c r="C2" s="183"/>
      <c r="D2" s="166"/>
      <c r="E2" s="166"/>
      <c r="F2" s="166"/>
      <c r="G2" s="166"/>
      <c r="H2" s="166"/>
      <c r="I2" s="166"/>
      <c r="J2" s="166"/>
      <c r="K2"/>
      <c r="L2"/>
      <c r="M2"/>
    </row>
    <row r="3" spans="1:13" ht="18.75" x14ac:dyDescent="0.25">
      <c r="A3" s="167"/>
      <c r="B3" s="167"/>
      <c r="C3" s="167"/>
      <c r="D3" s="167"/>
      <c r="E3" s="167"/>
      <c r="F3" s="167"/>
      <c r="G3" s="167"/>
      <c r="H3" s="167"/>
      <c r="I3" s="167"/>
      <c r="J3" s="167"/>
      <c r="K3" s="167"/>
      <c r="L3" s="167"/>
      <c r="M3" s="167"/>
    </row>
    <row r="4" spans="1:13" ht="15.75" x14ac:dyDescent="0.25">
      <c r="A4" s="194" t="s">
        <v>52</v>
      </c>
      <c r="B4" s="194"/>
      <c r="C4" s="194"/>
      <c r="D4" s="194"/>
      <c r="E4" s="194"/>
      <c r="F4" s="194"/>
      <c r="G4" s="194"/>
      <c r="H4" s="194"/>
      <c r="I4" s="194"/>
      <c r="J4" s="194"/>
      <c r="K4" s="194"/>
      <c r="L4" s="194"/>
      <c r="M4" s="194"/>
    </row>
    <row r="5" spans="1:13" ht="16.5" x14ac:dyDescent="0.25">
      <c r="A5" s="195" t="s">
        <v>85</v>
      </c>
      <c r="B5" s="195"/>
      <c r="C5" s="195"/>
      <c r="D5" s="195"/>
      <c r="E5" s="195"/>
      <c r="F5" s="195"/>
      <c r="G5" s="195"/>
      <c r="H5" s="195"/>
      <c r="I5" s="195"/>
      <c r="J5" s="195"/>
      <c r="K5" s="195"/>
      <c r="L5" s="195"/>
      <c r="M5" s="195"/>
    </row>
    <row r="6" spans="1:13" ht="19.5" thickBot="1" x14ac:dyDescent="0.3">
      <c r="A6" s="17"/>
    </row>
    <row r="7" spans="1:13" ht="31.5" customHeight="1" thickTop="1" x14ac:dyDescent="0.25">
      <c r="A7" s="206" t="s">
        <v>1</v>
      </c>
      <c r="B7" s="158" t="s">
        <v>2</v>
      </c>
      <c r="C7" s="159" t="s">
        <v>44</v>
      </c>
      <c r="D7" s="210" t="s">
        <v>86</v>
      </c>
      <c r="E7" s="210" t="s">
        <v>4</v>
      </c>
      <c r="F7" s="210" t="s">
        <v>5</v>
      </c>
      <c r="G7" s="210"/>
      <c r="H7" s="158"/>
      <c r="I7" s="210" t="s">
        <v>6</v>
      </c>
      <c r="J7" s="210"/>
      <c r="K7" s="210" t="s">
        <v>7</v>
      </c>
      <c r="L7" s="210"/>
      <c r="M7" s="208" t="s">
        <v>83</v>
      </c>
    </row>
    <row r="8" spans="1:13" ht="78.75" x14ac:dyDescent="0.25">
      <c r="A8" s="207"/>
      <c r="B8" s="148" t="s">
        <v>100</v>
      </c>
      <c r="C8" s="148" t="s">
        <v>101</v>
      </c>
      <c r="D8" s="187"/>
      <c r="E8" s="187"/>
      <c r="F8" s="148" t="s">
        <v>8</v>
      </c>
      <c r="G8" s="148" t="s">
        <v>77</v>
      </c>
      <c r="H8" s="148" t="s">
        <v>21</v>
      </c>
      <c r="I8" s="148" t="s">
        <v>51</v>
      </c>
      <c r="J8" s="148" t="s">
        <v>76</v>
      </c>
      <c r="K8" s="148" t="s">
        <v>75</v>
      </c>
      <c r="L8" s="148" t="s">
        <v>76</v>
      </c>
      <c r="M8" s="209"/>
    </row>
    <row r="9" spans="1:13" x14ac:dyDescent="0.25">
      <c r="A9" s="160"/>
      <c r="B9" s="96">
        <v>1</v>
      </c>
      <c r="C9" s="96">
        <v>2</v>
      </c>
      <c r="D9" s="96">
        <v>3</v>
      </c>
      <c r="E9" s="96">
        <v>4</v>
      </c>
      <c r="F9" s="96">
        <v>5</v>
      </c>
      <c r="G9" s="96">
        <v>6</v>
      </c>
      <c r="H9" s="96">
        <v>7</v>
      </c>
      <c r="I9" s="96">
        <v>8</v>
      </c>
      <c r="J9" s="96">
        <v>9</v>
      </c>
      <c r="K9" s="96">
        <v>10</v>
      </c>
      <c r="L9" s="96">
        <v>11</v>
      </c>
      <c r="M9" s="162">
        <v>12</v>
      </c>
    </row>
    <row r="10" spans="1:13" ht="15.75" x14ac:dyDescent="0.25">
      <c r="A10" s="161" t="s">
        <v>12</v>
      </c>
      <c r="B10" s="91" t="s">
        <v>13</v>
      </c>
      <c r="C10" s="33"/>
      <c r="D10" s="47"/>
      <c r="E10" s="47"/>
      <c r="F10" s="63"/>
      <c r="G10" s="63"/>
      <c r="H10" s="32"/>
      <c r="I10" s="63"/>
      <c r="J10" s="63"/>
      <c r="K10" s="63"/>
      <c r="L10" s="63"/>
      <c r="M10" s="162"/>
    </row>
    <row r="11" spans="1:13" ht="15.75" x14ac:dyDescent="0.25">
      <c r="A11" s="163">
        <v>1</v>
      </c>
      <c r="B11" s="27" t="s">
        <v>28</v>
      </c>
      <c r="C11" s="149" t="s">
        <v>41</v>
      </c>
      <c r="D11" s="33"/>
      <c r="E11" s="33"/>
      <c r="F11" s="34">
        <f>'2-2A Tân Yên'!F17</f>
        <v>180</v>
      </c>
      <c r="G11" s="34"/>
      <c r="H11" s="149"/>
      <c r="I11" s="65">
        <v>9.57</v>
      </c>
      <c r="J11" s="65">
        <f t="shared" ref="J11:J12" si="0">I11/30*100</f>
        <v>31.900000000000002</v>
      </c>
      <c r="K11" s="53">
        <f>'2-2A Tân Yên'!K17</f>
        <v>8453</v>
      </c>
      <c r="L11" s="65">
        <f t="shared" ref="L11:L12" si="1">K11/8000*100</f>
        <v>105.66249999999999</v>
      </c>
      <c r="M11" s="162"/>
    </row>
    <row r="12" spans="1:13" ht="15.75" x14ac:dyDescent="0.25">
      <c r="A12" s="164">
        <v>2</v>
      </c>
      <c r="B12" s="157" t="s">
        <v>34</v>
      </c>
      <c r="C12" s="149" t="s">
        <v>41</v>
      </c>
      <c r="D12" s="33"/>
      <c r="E12" s="33"/>
      <c r="F12" s="34">
        <f>'2-2A Tân Yên'!F23</f>
        <v>169</v>
      </c>
      <c r="G12" s="34"/>
      <c r="H12" s="149"/>
      <c r="I12" s="65">
        <v>10.8</v>
      </c>
      <c r="J12" s="65">
        <f t="shared" si="0"/>
        <v>36.000000000000007</v>
      </c>
      <c r="K12" s="53">
        <f>'2-2A Tân Yên'!K23</f>
        <v>10377</v>
      </c>
      <c r="L12" s="65">
        <f t="shared" si="1"/>
        <v>129.71250000000001</v>
      </c>
      <c r="M12" s="162"/>
    </row>
    <row r="13" spans="1:13" ht="15.75" x14ac:dyDescent="0.25">
      <c r="A13" s="161" t="s">
        <v>14</v>
      </c>
      <c r="B13" s="61" t="s">
        <v>15</v>
      </c>
      <c r="C13" s="148"/>
      <c r="D13" s="61"/>
      <c r="E13" s="61"/>
      <c r="F13" s="66"/>
      <c r="G13" s="66"/>
      <c r="H13" s="149"/>
      <c r="I13" s="66"/>
      <c r="J13" s="66"/>
      <c r="K13" s="66"/>
      <c r="L13" s="66"/>
      <c r="M13" s="162"/>
    </row>
    <row r="14" spans="1:13" ht="15.75" x14ac:dyDescent="0.25">
      <c r="A14" s="165">
        <v>3</v>
      </c>
      <c r="B14" s="27" t="s">
        <v>72</v>
      </c>
      <c r="C14" s="149" t="s">
        <v>41</v>
      </c>
      <c r="D14" s="33"/>
      <c r="E14" s="33"/>
      <c r="F14" s="34">
        <f>'2-2A Tân Yên'!F32</f>
        <v>283</v>
      </c>
      <c r="G14" s="34"/>
      <c r="H14" s="38"/>
      <c r="I14" s="64">
        <v>9.44</v>
      </c>
      <c r="J14" s="64">
        <f>I14/30*100</f>
        <v>31.466666666666665</v>
      </c>
      <c r="K14" s="53">
        <f>'2-2A Tân Yên'!K32</f>
        <v>15705</v>
      </c>
      <c r="L14" s="65">
        <f>K14/8000*100</f>
        <v>196.3125</v>
      </c>
      <c r="M14" s="162"/>
    </row>
    <row r="15" spans="1:13" x14ac:dyDescent="0.25">
      <c r="A15" s="3"/>
    </row>
    <row r="16" spans="1:13" x14ac:dyDescent="0.25">
      <c r="A16" s="188"/>
      <c r="B16" s="188"/>
      <c r="C16" s="188"/>
      <c r="D16" s="188"/>
      <c r="E16" s="188"/>
      <c r="F16" s="188"/>
      <c r="G16" s="188"/>
      <c r="H16" s="188"/>
      <c r="I16" s="188"/>
      <c r="J16" s="188"/>
      <c r="K16" s="188"/>
      <c r="L16" s="188"/>
    </row>
  </sheetData>
  <mergeCells count="12">
    <mergeCell ref="A16:L16"/>
    <mergeCell ref="A7:A8"/>
    <mergeCell ref="A1:C1"/>
    <mergeCell ref="A2:C2"/>
    <mergeCell ref="M7:M8"/>
    <mergeCell ref="A4:M4"/>
    <mergeCell ref="A5:M5"/>
    <mergeCell ref="F7:G7"/>
    <mergeCell ref="I7:J7"/>
    <mergeCell ref="K7:L7"/>
    <mergeCell ref="D7:D8"/>
    <mergeCell ref="E7:E8"/>
  </mergeCells>
  <pageMargins left="0.70866141732283472" right="0.5118110236220472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zoomScaleNormal="100" workbookViewId="0">
      <selection activeCell="H19" sqref="H19:H20"/>
    </sheetView>
  </sheetViews>
  <sheetFormatPr defaultRowHeight="15" x14ac:dyDescent="0.25"/>
  <cols>
    <col min="1" max="1" width="5" style="55" customWidth="1"/>
    <col min="2" max="2" width="18" style="85" customWidth="1"/>
    <col min="3" max="3" width="12.5703125" customWidth="1"/>
    <col min="4" max="4" width="9.85546875" customWidth="1"/>
    <col min="5" max="5" width="8.7109375" style="48"/>
    <col min="6" max="6" width="10.140625" customWidth="1"/>
    <col min="8" max="8" width="11" style="55" customWidth="1"/>
    <col min="9" max="11" width="8.7109375" style="48"/>
    <col min="12" max="12" width="8.7109375" style="48" customWidth="1"/>
    <col min="13" max="13" width="12.140625" style="55" customWidth="1"/>
  </cols>
  <sheetData>
    <row r="1" spans="1:13" x14ac:dyDescent="0.25">
      <c r="A1" s="223" t="s">
        <v>82</v>
      </c>
      <c r="B1" s="223"/>
      <c r="C1" s="223"/>
      <c r="D1" s="20"/>
      <c r="E1" s="56"/>
      <c r="F1" s="20"/>
      <c r="G1" s="20"/>
      <c r="H1" s="30"/>
      <c r="I1" s="21"/>
      <c r="J1" s="56"/>
      <c r="K1" s="56"/>
      <c r="L1" s="56"/>
      <c r="M1" s="30" t="s">
        <v>53</v>
      </c>
    </row>
    <row r="2" spans="1:13" x14ac:dyDescent="0.25">
      <c r="A2" s="223"/>
      <c r="B2" s="223"/>
      <c r="C2" s="22"/>
      <c r="D2" s="20"/>
      <c r="E2" s="56"/>
      <c r="F2" s="20"/>
      <c r="G2" s="20"/>
      <c r="H2" s="23"/>
      <c r="I2" s="56"/>
      <c r="J2" s="56"/>
      <c r="K2" s="56"/>
      <c r="L2" s="56"/>
      <c r="M2" s="23"/>
    </row>
    <row r="3" spans="1:13" x14ac:dyDescent="0.25">
      <c r="A3" s="226" t="s">
        <v>80</v>
      </c>
      <c r="B3" s="226"/>
      <c r="C3" s="226"/>
      <c r="D3" s="226"/>
      <c r="E3" s="226"/>
      <c r="F3" s="226"/>
      <c r="G3" s="226"/>
      <c r="H3" s="226"/>
      <c r="I3" s="226"/>
      <c r="J3" s="226"/>
      <c r="K3" s="226"/>
      <c r="L3" s="226"/>
      <c r="M3" s="226"/>
    </row>
    <row r="4" spans="1:13" x14ac:dyDescent="0.25">
      <c r="A4" s="227" t="s">
        <v>54</v>
      </c>
      <c r="B4" s="227"/>
      <c r="C4" s="227"/>
      <c r="D4" s="227"/>
      <c r="E4" s="227"/>
      <c r="F4" s="227"/>
      <c r="G4" s="227"/>
      <c r="H4" s="227"/>
      <c r="I4" s="227"/>
      <c r="J4" s="227"/>
      <c r="K4" s="227"/>
      <c r="L4" s="227"/>
      <c r="M4" s="227"/>
    </row>
    <row r="5" spans="1:13" ht="15.75" thickBot="1" x14ac:dyDescent="0.3">
      <c r="A5" s="31"/>
      <c r="B5" s="92"/>
      <c r="C5" s="24"/>
      <c r="D5" s="25"/>
      <c r="E5" s="57"/>
      <c r="F5" s="24"/>
      <c r="G5" s="24"/>
      <c r="H5" s="31"/>
      <c r="I5" s="56"/>
      <c r="J5" s="56"/>
      <c r="K5" s="56"/>
      <c r="L5" s="56"/>
      <c r="M5" s="23"/>
    </row>
    <row r="6" spans="1:13" ht="15.75" thickTop="1" x14ac:dyDescent="0.25">
      <c r="A6" s="228" t="s">
        <v>55</v>
      </c>
      <c r="B6" s="224" t="s">
        <v>56</v>
      </c>
      <c r="C6" s="224" t="s">
        <v>57</v>
      </c>
      <c r="D6" s="224" t="s">
        <v>58</v>
      </c>
      <c r="E6" s="224"/>
      <c r="F6" s="224"/>
      <c r="G6" s="224"/>
      <c r="H6" s="224" t="s">
        <v>59</v>
      </c>
      <c r="I6" s="224" t="s">
        <v>60</v>
      </c>
      <c r="J6" s="224"/>
      <c r="K6" s="224"/>
      <c r="L6" s="224"/>
      <c r="M6" s="225" t="s">
        <v>61</v>
      </c>
    </row>
    <row r="7" spans="1:13" ht="46.5" x14ac:dyDescent="0.25">
      <c r="A7" s="211"/>
      <c r="B7" s="212"/>
      <c r="C7" s="212"/>
      <c r="D7" s="75" t="s">
        <v>62</v>
      </c>
      <c r="E7" s="26" t="s">
        <v>63</v>
      </c>
      <c r="F7" s="75" t="s">
        <v>64</v>
      </c>
      <c r="G7" s="26" t="s">
        <v>65</v>
      </c>
      <c r="H7" s="212"/>
      <c r="I7" s="75" t="s">
        <v>62</v>
      </c>
      <c r="J7" s="26" t="s">
        <v>63</v>
      </c>
      <c r="K7" s="76" t="s">
        <v>66</v>
      </c>
      <c r="L7" s="26" t="s">
        <v>65</v>
      </c>
      <c r="M7" s="213"/>
    </row>
    <row r="8" spans="1:13" x14ac:dyDescent="0.25">
      <c r="A8" s="211" t="s">
        <v>67</v>
      </c>
      <c r="B8" s="212"/>
      <c r="C8" s="212"/>
      <c r="D8" s="212"/>
      <c r="E8" s="212"/>
      <c r="F8" s="212"/>
      <c r="G8" s="212"/>
      <c r="H8" s="212"/>
      <c r="I8" s="212"/>
      <c r="J8" s="212"/>
      <c r="K8" s="212"/>
      <c r="L8" s="212"/>
      <c r="M8" s="213"/>
    </row>
    <row r="9" spans="1:13" s="147" customFormat="1" ht="17.45" customHeight="1" x14ac:dyDescent="0.25">
      <c r="A9" s="81">
        <v>1</v>
      </c>
      <c r="B9" s="44" t="s">
        <v>37</v>
      </c>
      <c r="C9" s="40" t="s">
        <v>41</v>
      </c>
      <c r="D9" s="39">
        <f>'2-2A Tân Yên'!K27</f>
        <v>5067</v>
      </c>
      <c r="E9" s="58">
        <f>D9/8000*100</f>
        <v>63.337500000000006</v>
      </c>
      <c r="F9" s="44">
        <v>5.0199999999999996</v>
      </c>
      <c r="G9" s="42">
        <f>F9/30*100</f>
        <v>16.733333333333331</v>
      </c>
      <c r="H9" s="229" t="s">
        <v>68</v>
      </c>
      <c r="I9" s="234">
        <f>D9+D10+D13</f>
        <v>19552</v>
      </c>
      <c r="J9" s="229">
        <f t="shared" ref="J9" si="0">I9/8000*100</f>
        <v>244.4</v>
      </c>
      <c r="K9" s="229">
        <f>F9+F10+F13</f>
        <v>19.979999999999997</v>
      </c>
      <c r="L9" s="236">
        <f>K9/30*100</f>
        <v>66.599999999999994</v>
      </c>
      <c r="M9" s="232" t="s">
        <v>38</v>
      </c>
    </row>
    <row r="10" spans="1:13" s="70" customFormat="1" ht="17.45" customHeight="1" x14ac:dyDescent="0.25">
      <c r="A10" s="81">
        <v>2</v>
      </c>
      <c r="B10" s="41" t="s">
        <v>38</v>
      </c>
      <c r="C10" s="40" t="s">
        <v>41</v>
      </c>
      <c r="D10" s="39">
        <f>'2-2A Tân Yên'!K28</f>
        <v>5866</v>
      </c>
      <c r="E10" s="58">
        <f t="shared" ref="E10:E13" si="1">D10/8000*100</f>
        <v>73.324999999999989</v>
      </c>
      <c r="F10" s="44">
        <v>5.81</v>
      </c>
      <c r="G10" s="42">
        <f t="shared" ref="G10:G13" si="2">F10/30*100</f>
        <v>19.366666666666667</v>
      </c>
      <c r="H10" s="230"/>
      <c r="I10" s="235"/>
      <c r="J10" s="230"/>
      <c r="K10" s="230"/>
      <c r="L10" s="237"/>
      <c r="M10" s="233"/>
    </row>
    <row r="11" spans="1:13" s="70" customFormat="1" ht="17.45" customHeight="1" x14ac:dyDescent="0.25">
      <c r="A11" s="81">
        <v>3</v>
      </c>
      <c r="B11" s="41" t="s">
        <v>39</v>
      </c>
      <c r="C11" s="40" t="s">
        <v>41</v>
      </c>
      <c r="D11" s="39">
        <v>4180</v>
      </c>
      <c r="E11" s="58">
        <f t="shared" ref="E11" si="3">D11/8000*100</f>
        <v>52.25</v>
      </c>
      <c r="F11" s="44">
        <v>5.63</v>
      </c>
      <c r="G11" s="42">
        <f t="shared" ref="G11" si="4">F11/30*100</f>
        <v>18.766666666666669</v>
      </c>
      <c r="H11" s="230"/>
      <c r="I11" s="235"/>
      <c r="J11" s="230"/>
      <c r="K11" s="230"/>
      <c r="L11" s="237"/>
      <c r="M11" s="233"/>
    </row>
    <row r="12" spans="1:13" s="70" customFormat="1" ht="17.45" customHeight="1" x14ac:dyDescent="0.25">
      <c r="A12" s="81">
        <v>4</v>
      </c>
      <c r="B12" s="41" t="s">
        <v>19</v>
      </c>
      <c r="C12" s="40" t="s">
        <v>41</v>
      </c>
      <c r="D12" s="240">
        <v>6280</v>
      </c>
      <c r="E12" s="241">
        <f t="shared" ref="E12:E13" si="5">D12/8000*100</f>
        <v>78.5</v>
      </c>
      <c r="F12" s="242">
        <v>5.76</v>
      </c>
      <c r="G12" s="243">
        <f t="shared" ref="G12:G13" si="6">F12/30*100</f>
        <v>19.2</v>
      </c>
      <c r="H12" s="229" t="s">
        <v>68</v>
      </c>
      <c r="I12" s="234">
        <v>14899</v>
      </c>
      <c r="J12" s="229">
        <v>186.24</v>
      </c>
      <c r="K12" s="229">
        <v>14.91</v>
      </c>
      <c r="L12" s="236">
        <v>49.7</v>
      </c>
      <c r="M12" s="218" t="s">
        <v>19</v>
      </c>
    </row>
    <row r="13" spans="1:13" s="70" customFormat="1" ht="17.45" customHeight="1" x14ac:dyDescent="0.25">
      <c r="A13" s="81">
        <v>5</v>
      </c>
      <c r="B13" s="41" t="s">
        <v>36</v>
      </c>
      <c r="C13" s="40" t="s">
        <v>41</v>
      </c>
      <c r="D13" s="240">
        <v>8619</v>
      </c>
      <c r="E13" s="241">
        <f t="shared" si="5"/>
        <v>107.7375</v>
      </c>
      <c r="F13" s="242">
        <v>9.15</v>
      </c>
      <c r="G13" s="243">
        <f t="shared" si="6"/>
        <v>30.5</v>
      </c>
      <c r="H13" s="231"/>
      <c r="I13" s="238"/>
      <c r="J13" s="231"/>
      <c r="K13" s="231"/>
      <c r="L13" s="239"/>
      <c r="M13" s="218"/>
    </row>
    <row r="14" spans="1:13" ht="17.45" customHeight="1" x14ac:dyDescent="0.25">
      <c r="A14" s="211" t="s">
        <v>69</v>
      </c>
      <c r="B14" s="212"/>
      <c r="C14" s="212"/>
      <c r="D14" s="212"/>
      <c r="E14" s="212"/>
      <c r="F14" s="212"/>
      <c r="G14" s="212"/>
      <c r="H14" s="212"/>
      <c r="I14" s="212"/>
      <c r="J14" s="212"/>
      <c r="K14" s="212"/>
      <c r="L14" s="212"/>
      <c r="M14" s="213"/>
    </row>
    <row r="15" spans="1:13" s="70" customFormat="1" ht="17.45" customHeight="1" x14ac:dyDescent="0.25">
      <c r="A15" s="82">
        <v>1</v>
      </c>
      <c r="B15" s="41" t="s">
        <v>33</v>
      </c>
      <c r="C15" s="44" t="s">
        <v>41</v>
      </c>
      <c r="D15" s="43">
        <f>'2-2A Tân Yên'!K22</f>
        <v>10407</v>
      </c>
      <c r="E15" s="58">
        <f t="shared" ref="E15:E20" si="7">D15/8000*100</f>
        <v>130.08750000000001</v>
      </c>
      <c r="F15" s="44">
        <v>8.35</v>
      </c>
      <c r="G15" s="42">
        <f t="shared" ref="G15:G20" si="8">F15/30*100</f>
        <v>27.833333333333332</v>
      </c>
      <c r="H15" s="214" t="s">
        <v>74</v>
      </c>
      <c r="I15" s="219">
        <f>D15+D16</f>
        <v>18860</v>
      </c>
      <c r="J15" s="221">
        <f t="shared" ref="J15:J19" si="9">I15/8000*100</f>
        <v>235.75</v>
      </c>
      <c r="K15" s="220">
        <f>F15+F16</f>
        <v>17.920000000000002</v>
      </c>
      <c r="L15" s="221">
        <f>K15/30*100</f>
        <v>59.733333333333341</v>
      </c>
      <c r="M15" s="218" t="s">
        <v>28</v>
      </c>
    </row>
    <row r="16" spans="1:13" s="70" customFormat="1" ht="17.45" customHeight="1" x14ac:dyDescent="0.25">
      <c r="A16" s="82">
        <v>2</v>
      </c>
      <c r="B16" s="88" t="s">
        <v>28</v>
      </c>
      <c r="C16" s="44" t="s">
        <v>41</v>
      </c>
      <c r="D16" s="43">
        <f>'2-2A Tân Yên'!K17</f>
        <v>8453</v>
      </c>
      <c r="E16" s="59">
        <f t="shared" si="7"/>
        <v>105.66249999999999</v>
      </c>
      <c r="F16" s="45">
        <v>9.57</v>
      </c>
      <c r="G16" s="46">
        <f t="shared" si="8"/>
        <v>31.900000000000002</v>
      </c>
      <c r="H16" s="214"/>
      <c r="I16" s="220"/>
      <c r="J16" s="221"/>
      <c r="K16" s="220"/>
      <c r="L16" s="221"/>
      <c r="M16" s="218"/>
    </row>
    <row r="17" spans="1:13" ht="17.45" customHeight="1" x14ac:dyDescent="0.25">
      <c r="A17" s="82">
        <v>3</v>
      </c>
      <c r="B17" s="41" t="s">
        <v>22</v>
      </c>
      <c r="C17" s="44" t="s">
        <v>41</v>
      </c>
      <c r="D17" s="43">
        <f>'2-2A Tân Yên'!K11</f>
        <v>6268</v>
      </c>
      <c r="E17" s="58">
        <f t="shared" si="7"/>
        <v>78.349999999999994</v>
      </c>
      <c r="F17" s="44">
        <v>7.67</v>
      </c>
      <c r="G17" s="42">
        <f t="shared" si="8"/>
        <v>25.566666666666666</v>
      </c>
      <c r="H17" s="214" t="s">
        <v>74</v>
      </c>
      <c r="I17" s="215">
        <f>D17+D18</f>
        <v>21973</v>
      </c>
      <c r="J17" s="217">
        <f t="shared" si="9"/>
        <v>274.66249999999997</v>
      </c>
      <c r="K17" s="216">
        <f t="shared" ref="K17" si="10">F17+F18</f>
        <v>17.11</v>
      </c>
      <c r="L17" s="217">
        <f>K17/14*100</f>
        <v>122.21428571428572</v>
      </c>
      <c r="M17" s="222" t="s">
        <v>42</v>
      </c>
    </row>
    <row r="18" spans="1:13" ht="17.45" customHeight="1" x14ac:dyDescent="0.25">
      <c r="A18" s="82">
        <v>4</v>
      </c>
      <c r="B18" s="88" t="s">
        <v>71</v>
      </c>
      <c r="C18" s="44" t="s">
        <v>41</v>
      </c>
      <c r="D18" s="43">
        <f>'2-2A Tân Yên'!K32</f>
        <v>15705</v>
      </c>
      <c r="E18" s="59">
        <f t="shared" si="7"/>
        <v>196.3125</v>
      </c>
      <c r="F18" s="45">
        <v>9.44</v>
      </c>
      <c r="G18" s="46">
        <f t="shared" si="8"/>
        <v>31.466666666666665</v>
      </c>
      <c r="H18" s="214"/>
      <c r="I18" s="216"/>
      <c r="J18" s="217"/>
      <c r="K18" s="216"/>
      <c r="L18" s="217"/>
      <c r="M18" s="222"/>
    </row>
    <row r="19" spans="1:13" s="70" customFormat="1" ht="17.45" customHeight="1" x14ac:dyDescent="0.25">
      <c r="A19" s="82">
        <v>5</v>
      </c>
      <c r="B19" s="41" t="s">
        <v>35</v>
      </c>
      <c r="C19" s="44" t="s">
        <v>41</v>
      </c>
      <c r="D19" s="43">
        <f>'2-2A Tân Yên'!K24</f>
        <v>10511</v>
      </c>
      <c r="E19" s="58">
        <f t="shared" si="7"/>
        <v>131.38749999999999</v>
      </c>
      <c r="F19" s="44">
        <v>8.6199999999999992</v>
      </c>
      <c r="G19" s="42">
        <f t="shared" si="8"/>
        <v>28.733333333333334</v>
      </c>
      <c r="H19" s="214" t="s">
        <v>74</v>
      </c>
      <c r="I19" s="219">
        <f>D19+D20</f>
        <v>20888</v>
      </c>
      <c r="J19" s="221">
        <f t="shared" si="9"/>
        <v>261.10000000000002</v>
      </c>
      <c r="K19" s="220">
        <f t="shared" ref="K19" si="11">F19+F20</f>
        <v>19.420000000000002</v>
      </c>
      <c r="L19" s="221">
        <f>K19/30*100</f>
        <v>64.733333333333348</v>
      </c>
      <c r="M19" s="218" t="s">
        <v>34</v>
      </c>
    </row>
    <row r="20" spans="1:13" s="70" customFormat="1" ht="17.45" customHeight="1" x14ac:dyDescent="0.25">
      <c r="A20" s="82">
        <v>6</v>
      </c>
      <c r="B20" s="150" t="s">
        <v>34</v>
      </c>
      <c r="C20" s="44" t="s">
        <v>41</v>
      </c>
      <c r="D20" s="43">
        <f>'2-2A Tân Yên'!K23</f>
        <v>10377</v>
      </c>
      <c r="E20" s="59">
        <f t="shared" si="7"/>
        <v>129.71250000000001</v>
      </c>
      <c r="F20" s="45">
        <v>10.8</v>
      </c>
      <c r="G20" s="46">
        <f t="shared" si="8"/>
        <v>36.000000000000007</v>
      </c>
      <c r="H20" s="214"/>
      <c r="I20" s="220"/>
      <c r="J20" s="221"/>
      <c r="K20" s="220"/>
      <c r="L20" s="221"/>
      <c r="M20" s="218"/>
    </row>
  </sheetData>
  <mergeCells count="43">
    <mergeCell ref="M9:M11"/>
    <mergeCell ref="H12:H13"/>
    <mergeCell ref="I12:I13"/>
    <mergeCell ref="J12:J13"/>
    <mergeCell ref="K12:K13"/>
    <mergeCell ref="L12:L13"/>
    <mergeCell ref="M12:M13"/>
    <mergeCell ref="A1:C1"/>
    <mergeCell ref="A8:M8"/>
    <mergeCell ref="I6:L6"/>
    <mergeCell ref="M6:M7"/>
    <mergeCell ref="A2:B2"/>
    <mergeCell ref="A3:M3"/>
    <mergeCell ref="A4:M4"/>
    <mergeCell ref="A6:A7"/>
    <mergeCell ref="B6:B7"/>
    <mergeCell ref="C6:C7"/>
    <mergeCell ref="D6:G6"/>
    <mergeCell ref="H6:H7"/>
    <mergeCell ref="M19:M20"/>
    <mergeCell ref="H15:H16"/>
    <mergeCell ref="I15:I16"/>
    <mergeCell ref="J15:J16"/>
    <mergeCell ref="K15:K16"/>
    <mergeCell ref="L15:L16"/>
    <mergeCell ref="M15:M16"/>
    <mergeCell ref="L19:L20"/>
    <mergeCell ref="H19:H20"/>
    <mergeCell ref="K19:K20"/>
    <mergeCell ref="I19:I20"/>
    <mergeCell ref="J19:J20"/>
    <mergeCell ref="L17:L18"/>
    <mergeCell ref="M17:M18"/>
    <mergeCell ref="A14:M14"/>
    <mergeCell ref="H17:H18"/>
    <mergeCell ref="I17:I18"/>
    <mergeCell ref="J17:J18"/>
    <mergeCell ref="K17:K18"/>
    <mergeCell ref="H9:H11"/>
    <mergeCell ref="I9:I11"/>
    <mergeCell ref="J9:J11"/>
    <mergeCell ref="K9:K11"/>
    <mergeCell ref="L9:L11"/>
  </mergeCells>
  <pageMargins left="0.70866141732283472" right="0.31496062992125984" top="0.51181102362204722" bottom="0.5118110236220472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2-2A Tân Yên</vt:lpstr>
      <vt:lpstr>2-2B Tan Yen</vt:lpstr>
      <vt:lpstr>2-2C Tan Yen</vt:lpstr>
      <vt:lpstr>2D</vt:lpstr>
      <vt:lpstr>2E</vt:lpstr>
      <vt:lpstr>PASX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XPS</dc:creator>
  <cp:lastModifiedBy>HP</cp:lastModifiedBy>
  <cp:lastPrinted>2024-03-15T01:02:32Z</cp:lastPrinted>
  <dcterms:created xsi:type="dcterms:W3CDTF">2023-08-29T14:19:09Z</dcterms:created>
  <dcterms:modified xsi:type="dcterms:W3CDTF">2024-03-15T02:00:58Z</dcterms:modified>
</cp:coreProperties>
</file>