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60" windowHeight="7380" activeTab="2"/>
  </bookViews>
  <sheets>
    <sheet name="TKDT1" sheetId="1" r:id="rId1"/>
    <sheet name="phương án" sheetId="2" r:id="rId2"/>
    <sheet name="70% (chuẩn)" sheetId="3" r:id="rId3"/>
  </sheets>
  <externalReferences>
    <externalReference r:id="rId6"/>
  </externalReferences>
  <definedNames>
    <definedName name="_xlnm.Print_Titles" localSheetId="2">'70% (chuẩn)'!$3:$4</definedName>
    <definedName name="_xlnm.Print_Titles" localSheetId="1">'phương án'!$4:$6</definedName>
    <definedName name="_xlnm.Print_Titles" localSheetId="0">'TKDT1'!$3:$4</definedName>
  </definedNames>
  <calcPr fullCalcOnLoad="1"/>
</workbook>
</file>

<file path=xl/sharedStrings.xml><?xml version="1.0" encoding="utf-8"?>
<sst xmlns="http://schemas.openxmlformats.org/spreadsheetml/2006/main" count="62" uniqueCount="56">
  <si>
    <t>Chủ sử dụng đất</t>
  </si>
  <si>
    <t>Diện tích (m2)</t>
  </si>
  <si>
    <t>Số thửa</t>
  </si>
  <si>
    <t>Tờ BĐ</t>
  </si>
  <si>
    <t>Thông tin thửa đất theo BĐĐC năm 2017</t>
  </si>
  <si>
    <t>Thông tin thửa đất theo Hồ sơ GCN</t>
  </si>
  <si>
    <t>Diện tích cấp (m2)</t>
  </si>
  <si>
    <t>Đất hộ</t>
  </si>
  <si>
    <t>UBND</t>
  </si>
  <si>
    <t>STT</t>
  </si>
  <si>
    <t>Loại đất</t>
  </si>
  <si>
    <t>LUC</t>
  </si>
  <si>
    <t>Diện tích trong chỉ giới thu hồi</t>
  </si>
  <si>
    <t>Ghi chú
(trang sổ địa chính)</t>
  </si>
  <si>
    <t>Trần Văn Phán</t>
  </si>
  <si>
    <t>Chủ sử dụng</t>
  </si>
  <si>
    <t>Thông tin thửa đất
 theo BĐĐC</t>
  </si>
  <si>
    <t>Loại 
đất</t>
  </si>
  <si>
    <t>Diện tích thu hồi (m2)</t>
  </si>
  <si>
    <t>Bồi thường hỗ trợ cho hộ gia đình ,cá nhân</t>
  </si>
  <si>
    <t>Số 
Tờ</t>
  </si>
  <si>
    <t>Số
 thửa</t>
  </si>
  <si>
    <t>DT 
thửa (m2)</t>
  </si>
  <si>
    <t>Tổng DT
 thu hồi (m2)</t>
  </si>
  <si>
    <t>Đất 
của hộ (m2)</t>
  </si>
  <si>
    <t>Đất UB</t>
  </si>
  <si>
    <t>Hỗ trợ ổn định 
đời sống khi nhà nước thu hồi đất 10.000đ/m2</t>
  </si>
  <si>
    <t>Hỗ trợ đào 
tạo, chuyển đổi nghề và tìm kiếm việc làm =3 lần giá đất NN 150.000đ/m2, thủy sản 99.000đ/m2</t>
  </si>
  <si>
    <t>Bồi thường chi phí đầu tư vào đất còn lại đối với đất công ích (50%giá đất NN)</t>
  </si>
  <si>
    <t>10=8*50.000</t>
  </si>
  <si>
    <t>12=8*10.000</t>
  </si>
  <si>
    <t>13=8*150.000</t>
  </si>
  <si>
    <t>14=9*25.000</t>
  </si>
  <si>
    <t>Tổng</t>
  </si>
  <si>
    <t>Họ và tên</t>
  </si>
  <si>
    <r>
      <t>Diện tích một định xuất (m</t>
    </r>
    <r>
      <rPr>
        <b/>
        <vertAlign val="superscript"/>
        <sz val="10"/>
        <rFont val="Times New Roman"/>
        <family val="1"/>
      </rPr>
      <t>2</t>
    </r>
    <r>
      <rPr>
        <b/>
        <sz val="10"/>
        <rFont val="Times New Roman"/>
        <family val="1"/>
      </rPr>
      <t>)</t>
    </r>
  </si>
  <si>
    <t>70% của Định xuất</t>
  </si>
  <si>
    <t>Diện tích thu 
hồi đất  (m2)</t>
  </si>
  <si>
    <t>Tỷ lệ</t>
  </si>
  <si>
    <t>ĐVT: đồng</t>
  </si>
  <si>
    <r>
      <t>Diện tích thu hồi đất của hộ (m</t>
    </r>
    <r>
      <rPr>
        <b/>
        <vertAlign val="superscript"/>
        <sz val="10"/>
        <rFont val="Times New Roman"/>
        <family val="1"/>
      </rPr>
      <t>2</t>
    </r>
    <r>
      <rPr>
        <b/>
        <sz val="10"/>
        <rFont val="Times New Roman"/>
        <family val="1"/>
      </rPr>
      <t>)</t>
    </r>
  </si>
  <si>
    <t>DT đã thu hồi dự án khác</t>
  </si>
  <si>
    <t>Tổng diện tích thu hồi 
(m2)</t>
  </si>
  <si>
    <t>Số lao động được hỗ trợ</t>
  </si>
  <si>
    <t>Mức hỗ trợ trên một lao động</t>
  </si>
  <si>
    <t>Thành tiền</t>
  </si>
  <si>
    <t xml:space="preserve">Bồi thường hoa mầu trên đất 9.500đ/m2, </t>
  </si>
  <si>
    <t>Tổng kinh phí bồi thường, hỗ trợ cho hộ
(đồng)</t>
  </si>
  <si>
    <t xml:space="preserve">Hỗ trợ khi thu hồi đất UBND xã quản lý
(đồng) </t>
  </si>
  <si>
    <t>Tổng kinh phí
bồi thường hỗ trợ (đồng)</t>
  </si>
  <si>
    <t xml:space="preserve">  PHƯƠNG ÁN BỒI THƯỜNG HỖ TRỢ KHI THU HỒI ĐẤT THỰC HIỆN 
DỰ ÁN XÂY DỰNG CSHT CỤM DÂN CƯ CỐNG GẠCH, THÔN QUANG LÂM, XÃ ĐẠI HÓA, HUYỆN TÂN YÊN (ĐỢT 2)                                                                                                                </t>
  </si>
  <si>
    <t>11=7*9500</t>
  </si>
  <si>
    <t xml:space="preserve">Bồi thường về đất 50.000đ/m2, </t>
  </si>
  <si>
    <t>HỖ TRỢ KINH PHÍ ĐÀO TẠO NGHỀ KHI NHÀ NƯỚC THU HỒI TRÊN 70% DIỆN TÍCH
CỦA MỘT ĐỊNH XUẤT GIAO RUỘNG NĂM 1991-1993 THỰC HIỆN DỰ ÁN XÂY DỰNG CSHT CỤM DÂN CƯ CỐNG GẠCH, THÔN QUANG LÂM, XÃ ĐẠI HÓA HUYỆN TÂN YÊN ( ĐỢT 2)</t>
  </si>
  <si>
    <t>BẢNG THÔNG KÊ DIỆN TÍCH, LOẠI ĐẤT, CHỦ SỬ DỤNG ĐẤT NẰM TRONG CHỈ GIỚI THU HỒI ĐẤT ĐỂ THỰC HIỆN DỰ ÁN XÂY DỰNG CSHT CỤM DÂN CƯ CỐNG GẠCH, THÔN QUANG LÂM, XÃ ĐẠI HÓA, HUYỆN TÂN YÊN (ĐỢT 2)</t>
  </si>
  <si>
    <t>(Kèm theo Quyết định số: ……./QĐ- UBND ngày …../5/2023 của UBND huyện Tân Yên)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</si>
</sst>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0.0"/>
    <numFmt numFmtId="178" formatCode="_(* #,##0_);_(* \(#,##0\);_(* &quot;-&quot;??_);_(@_)"/>
    <numFmt numFmtId="179" formatCode="#,##0.0"/>
  </numFmts>
  <fonts count="53">
    <font>
      <sz val="12"/>
      <name val=".vnArial"/>
      <family val="0"/>
    </font>
    <font>
      <sz val="14"/>
      <name val="Times New Roman"/>
      <family val="1"/>
    </font>
    <font>
      <b/>
      <sz val="14"/>
      <name val="Times New Roman"/>
      <family val="1"/>
    </font>
    <font>
      <b/>
      <sz val="12"/>
      <name val="Times New Roman"/>
      <family val="1"/>
    </font>
    <font>
      <sz val="12"/>
      <name val="Times New Roman"/>
      <family val="1"/>
    </font>
    <font>
      <sz val="13"/>
      <name val="Times New Roman"/>
      <family val="1"/>
    </font>
    <font>
      <b/>
      <sz val="13"/>
      <name val="Times New Roman"/>
      <family val="1"/>
    </font>
    <font>
      <i/>
      <sz val="12"/>
      <name val="Times New Roman"/>
      <family val="1"/>
    </font>
    <font>
      <sz val="10"/>
      <name val="Times New Roman"/>
      <family val="1"/>
    </font>
    <font>
      <b/>
      <sz val="9"/>
      <name val="Times New Roman"/>
      <family val="1"/>
    </font>
    <font>
      <sz val="12"/>
      <name val=".VnArial"/>
      <family val="2"/>
    </font>
    <font>
      <b/>
      <sz val="10"/>
      <name val="Times New Roman"/>
      <family val="1"/>
    </font>
    <font>
      <sz val="11"/>
      <color indexed="12"/>
      <name val="Calibri"/>
      <family val="2"/>
    </font>
    <font>
      <b/>
      <sz val="11"/>
      <name val="Times New Roman"/>
      <family val="1"/>
    </font>
    <font>
      <b/>
      <vertAlign val="superscript"/>
      <sz val="10"/>
      <name val="Times New Roman"/>
      <family val="1"/>
    </font>
    <font>
      <b/>
      <i/>
      <sz val="10"/>
      <name val="Times New Roman"/>
      <family val="1"/>
    </font>
    <font>
      <b/>
      <i/>
      <sz val="12"/>
      <name val="Times New Roman"/>
      <family val="1"/>
    </font>
    <font>
      <i/>
      <sz val="11"/>
      <name val="Times New Roman"/>
      <family val="1"/>
    </font>
    <font>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style="thin"/>
    </border>
    <border>
      <left style="thin">
        <color indexed="8"/>
      </left>
      <right style="thin">
        <color indexed="8"/>
      </right>
      <top style="dotted">
        <color indexed="8"/>
      </top>
      <bottom style="dotted">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style="dotted"/>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0" fillId="0" borderId="0" applyFont="0" applyFill="0" applyBorder="0" applyAlignment="0" applyProtection="0"/>
    <xf numFmtId="171" fontId="12"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28" borderId="2"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7">
    <xf numFmtId="0" fontId="0" fillId="0" borderId="0" xfId="0" applyAlignment="1">
      <alignment/>
    </xf>
    <xf numFmtId="0" fontId="1" fillId="0" borderId="0" xfId="0" applyFont="1" applyAlignment="1">
      <alignment/>
    </xf>
    <xf numFmtId="0" fontId="3" fillId="0" borderId="10" xfId="0"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0" fontId="2" fillId="0" borderId="12" xfId="0" applyFont="1" applyBorder="1" applyAlignment="1">
      <alignment vertical="center" wrapText="1"/>
    </xf>
    <xf numFmtId="0" fontId="1" fillId="0" borderId="0" xfId="0" applyFont="1" applyAlignment="1">
      <alignment/>
    </xf>
    <xf numFmtId="0" fontId="1" fillId="0" borderId="0" xfId="0" applyFont="1" applyFill="1" applyAlignment="1">
      <alignment horizontal="center"/>
    </xf>
    <xf numFmtId="0" fontId="2" fillId="0" borderId="12" xfId="0" applyFont="1" applyBorder="1" applyAlignment="1">
      <alignment horizontal="center" vertical="center" wrapText="1"/>
    </xf>
    <xf numFmtId="0" fontId="3" fillId="0" borderId="12" xfId="0" applyFont="1" applyBorder="1" applyAlignment="1">
      <alignment horizontal="center" vertical="center" wrapText="1"/>
    </xf>
    <xf numFmtId="176" fontId="3" fillId="0" borderId="12" xfId="41" applyNumberFormat="1" applyFont="1" applyBorder="1" applyAlignment="1">
      <alignment horizontal="center" vertical="center" wrapText="1"/>
    </xf>
    <xf numFmtId="0" fontId="2" fillId="0" borderId="0" xfId="0" applyFont="1" applyAlignment="1">
      <alignment/>
    </xf>
    <xf numFmtId="0" fontId="9" fillId="0" borderId="13" xfId="0" applyFont="1" applyBorder="1" applyAlignment="1">
      <alignment horizontal="center" vertical="center" wrapText="1"/>
    </xf>
    <xf numFmtId="177" fontId="9" fillId="0" borderId="13"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179" fontId="9" fillId="0" borderId="13" xfId="0" applyNumberFormat="1" applyFont="1" applyBorder="1" applyAlignment="1">
      <alignment horizontal="center" vertical="center" wrapText="1"/>
    </xf>
    <xf numFmtId="0" fontId="6" fillId="0" borderId="0" xfId="0" applyFont="1" applyAlignment="1">
      <alignment vertical="center" wrapText="1"/>
    </xf>
    <xf numFmtId="0" fontId="4" fillId="0" borderId="0" xfId="0" applyFont="1" applyAlignment="1">
      <alignment/>
    </xf>
    <xf numFmtId="0" fontId="11" fillId="0" borderId="13" xfId="0" applyFont="1" applyBorder="1" applyAlignment="1">
      <alignment horizontal="center" vertical="center" wrapText="1"/>
    </xf>
    <xf numFmtId="0" fontId="16" fillId="0" borderId="0" xfId="0" applyFont="1" applyBorder="1" applyAlignment="1">
      <alignment vertical="center" wrapText="1"/>
    </xf>
    <xf numFmtId="179" fontId="11" fillId="0" borderId="13" xfId="0" applyNumberFormat="1" applyFont="1" applyBorder="1" applyAlignment="1">
      <alignment horizontal="center" vertical="center" wrapText="1"/>
    </xf>
    <xf numFmtId="177" fontId="11" fillId="0" borderId="13" xfId="0" applyNumberFormat="1" applyFont="1" applyBorder="1" applyAlignment="1">
      <alignment horizontal="center" vertical="center" wrapText="1"/>
    </xf>
    <xf numFmtId="179" fontId="11" fillId="0" borderId="13" xfId="43" applyNumberFormat="1" applyFont="1" applyBorder="1" applyAlignment="1">
      <alignment horizontal="center" vertical="center" wrapText="1"/>
    </xf>
    <xf numFmtId="0" fontId="11" fillId="0" borderId="13" xfId="43" applyNumberFormat="1" applyFont="1" applyBorder="1" applyAlignment="1">
      <alignment horizontal="center" vertical="center" wrapText="1"/>
    </xf>
    <xf numFmtId="178" fontId="11" fillId="0" borderId="13" xfId="43" applyNumberFormat="1" applyFont="1" applyBorder="1" applyAlignment="1">
      <alignment horizontal="center" vertical="center" wrapText="1"/>
    </xf>
    <xf numFmtId="179" fontId="4" fillId="0" borderId="0" xfId="0" applyNumberFormat="1" applyFont="1" applyAlignment="1">
      <alignment/>
    </xf>
    <xf numFmtId="177" fontId="4" fillId="0" borderId="0" xfId="0" applyNumberFormat="1" applyFont="1" applyAlignment="1">
      <alignment/>
    </xf>
    <xf numFmtId="0" fontId="18" fillId="0" borderId="14" xfId="0" applyFont="1" applyBorder="1" applyAlignment="1">
      <alignment horizontal="center" vertical="center" wrapText="1"/>
    </xf>
    <xf numFmtId="0" fontId="18" fillId="0" borderId="14" xfId="0" applyNumberFormat="1" applyFont="1" applyBorder="1" applyAlignment="1">
      <alignment vertical="center" wrapText="1"/>
    </xf>
    <xf numFmtId="179" fontId="18" fillId="0" borderId="14" xfId="0" applyNumberFormat="1" applyFont="1" applyBorder="1" applyAlignment="1">
      <alignment horizontal="center" vertical="center" wrapText="1"/>
    </xf>
    <xf numFmtId="177" fontId="18" fillId="0" borderId="14" xfId="0" applyNumberFormat="1" applyFont="1" applyBorder="1" applyAlignment="1">
      <alignment horizontal="center" vertical="center" wrapText="1"/>
    </xf>
    <xf numFmtId="1" fontId="18" fillId="0" borderId="14" xfId="0" applyNumberFormat="1" applyFont="1" applyBorder="1" applyAlignment="1">
      <alignment horizontal="center" vertical="center" wrapText="1"/>
    </xf>
    <xf numFmtId="178" fontId="18" fillId="0" borderId="14" xfId="43" applyNumberFormat="1" applyFont="1" applyBorder="1" applyAlignment="1">
      <alignment horizontal="center" vertical="center" wrapText="1"/>
    </xf>
    <xf numFmtId="0" fontId="3" fillId="0" borderId="10" xfId="0" applyFont="1" applyBorder="1" applyAlignment="1">
      <alignment vertical="center" wrapText="1"/>
    </xf>
    <xf numFmtId="176" fontId="3" fillId="0" borderId="12" xfId="41" applyNumberFormat="1"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Border="1" applyAlignment="1">
      <alignment vertical="center" wrapText="1"/>
    </xf>
    <xf numFmtId="0" fontId="3" fillId="0" borderId="10" xfId="0" applyFont="1" applyBorder="1" applyAlignment="1">
      <alignment vertical="center" wrapText="1"/>
    </xf>
    <xf numFmtId="3" fontId="9" fillId="0" borderId="13"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13" fillId="0" borderId="0" xfId="0" applyFont="1" applyAlignment="1">
      <alignment horizontal="center" vertical="center" wrapText="1"/>
    </xf>
    <xf numFmtId="0" fontId="17"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4" xfId="0" applyFont="1" applyBorder="1" applyAlignment="1">
      <alignment horizontal="center" wrapText="1"/>
    </xf>
    <xf numFmtId="0" fontId="11" fillId="0" borderId="25" xfId="0" applyFont="1" applyBorder="1" applyAlignment="1">
      <alignment horizontal="center" wrapText="1"/>
    </xf>
    <xf numFmtId="0" fontId="11" fillId="0" borderId="26" xfId="0" applyFont="1" applyBorder="1" applyAlignment="1">
      <alignment horizont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8" fillId="0" borderId="0" xfId="0" applyFont="1" applyFill="1" applyBorder="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0" xfId="0" applyFont="1" applyBorder="1" applyAlignment="1">
      <alignment horizontal="left"/>
    </xf>
    <xf numFmtId="177" fontId="8" fillId="0" borderId="0" xfId="0" applyNumberFormat="1" applyFont="1" applyBorder="1" applyAlignment="1">
      <alignment/>
    </xf>
    <xf numFmtId="178" fontId="8" fillId="0" borderId="0" xfId="41" applyNumberFormat="1" applyFont="1" applyFill="1" applyBorder="1" applyAlignment="1">
      <alignment/>
    </xf>
    <xf numFmtId="178" fontId="8" fillId="0" borderId="0" xfId="0" applyNumberFormat="1" applyFont="1" applyFill="1" applyBorder="1" applyAlignment="1">
      <alignment/>
    </xf>
    <xf numFmtId="3" fontId="8" fillId="0" borderId="0" xfId="0" applyNumberFormat="1" applyFont="1" applyBorder="1" applyAlignment="1">
      <alignment/>
    </xf>
    <xf numFmtId="3" fontId="11" fillId="0" borderId="0" xfId="0" applyNumberFormat="1" applyFont="1" applyBorder="1" applyAlignment="1">
      <alignment/>
    </xf>
    <xf numFmtId="37" fontId="8" fillId="0" borderId="0" xfId="0" applyNumberFormat="1" applyFont="1" applyBorder="1" applyAlignment="1">
      <alignment/>
    </xf>
    <xf numFmtId="178" fontId="8" fillId="0" borderId="0" xfId="0" applyNumberFormat="1" applyFont="1" applyBorder="1" applyAlignment="1">
      <alignment/>
    </xf>
    <xf numFmtId="171" fontId="8" fillId="0" borderId="0" xfId="0" applyNumberFormat="1" applyFont="1" applyBorder="1" applyAlignment="1">
      <alignment/>
    </xf>
    <xf numFmtId="171" fontId="8" fillId="0" borderId="0" xfId="0" applyNumberFormat="1" applyFont="1" applyFill="1" applyBorder="1" applyAlignment="1">
      <alignment/>
    </xf>
    <xf numFmtId="3" fontId="8" fillId="0" borderId="0" xfId="0" applyNumberFormat="1" applyFont="1" applyFill="1" applyBorder="1" applyAlignment="1">
      <alignment/>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8" fillId="0" borderId="13" xfId="0" applyFont="1" applyBorder="1" applyAlignment="1">
      <alignment horizontal="center" vertical="center" wrapText="1"/>
    </xf>
    <xf numFmtId="177" fontId="8" fillId="0" borderId="13" xfId="0" applyNumberFormat="1" applyFont="1" applyBorder="1" applyAlignment="1">
      <alignment horizontal="center" vertical="center" wrapText="1"/>
    </xf>
    <xf numFmtId="0" fontId="8" fillId="0" borderId="13" xfId="0" applyFont="1" applyBorder="1" applyAlignment="1">
      <alignment vertical="center" wrapText="1"/>
    </xf>
    <xf numFmtId="1" fontId="8" fillId="0" borderId="13" xfId="0" applyNumberFormat="1" applyFont="1" applyBorder="1" applyAlignment="1">
      <alignment horizontal="center" vertical="center" wrapText="1"/>
    </xf>
    <xf numFmtId="178" fontId="8" fillId="0" borderId="13" xfId="45" applyNumberFormat="1" applyFont="1" applyBorder="1" applyAlignment="1">
      <alignment horizontal="center" vertical="center" wrapText="1"/>
    </xf>
    <xf numFmtId="37" fontId="8" fillId="0" borderId="13" xfId="45" applyNumberFormat="1" applyFont="1" applyBorder="1" applyAlignment="1">
      <alignment vertical="center" wrapText="1"/>
    </xf>
    <xf numFmtId="3" fontId="8" fillId="0" borderId="13" xfId="0" applyNumberFormat="1" applyFont="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4" xfId="45"/>
    <cellStyle name="Comma 4 2" xfId="46"/>
    <cellStyle name="Comma 5" xfId="47"/>
    <cellStyle name="Currency" xfId="48"/>
    <cellStyle name="Currency [0]" xfId="49"/>
    <cellStyle name="Check Cell"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rmal 3" xfId="61"/>
    <cellStyle name="Note"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GOC%20HUYEN%202022\D&#7921;%20&#225;n%20c&#7909;m%20d&#226;n%20c&#432;%20C&#7889;ng%20G&#7841;ch-&#272;&#7841;i%20H&#243;a\HS%20trinh\PA%20Quang%20L&#226;m,%20&#272;&#7841;i%20H&#243;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 chuyển mộ sớm"/>
      <sheetName val="Trả tiền sớm"/>
      <sheetName val=" PA trả tiền mộ "/>
      <sheetName val="phương án trả tiền"/>
      <sheetName val="TKDT"/>
      <sheetName val="phương án"/>
      <sheetName val="70% (chuẩn)"/>
      <sheetName val=" PA mộ"/>
      <sheetName val="Trả tiền sớm mộ"/>
      <sheetName val="TH kinh phi BT,HT"/>
      <sheetName val="40,000"/>
      <sheetName val="Sheet1"/>
    </sheetNames>
    <sheetDataSet>
      <sheetData sheetId="4">
        <row r="6">
          <cell r="A6">
            <v>1</v>
          </cell>
          <cell r="G6" t="str">
            <v>LUC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6"/>
  <sheetViews>
    <sheetView zoomScalePageLayoutView="0" workbookViewId="0" topLeftCell="A1">
      <selection activeCell="D4" sqref="D4"/>
    </sheetView>
  </sheetViews>
  <sheetFormatPr defaultColWidth="8.796875" defaultRowHeight="15"/>
  <cols>
    <col min="1" max="1" width="5" style="9" customWidth="1"/>
    <col min="2" max="2" width="17.69921875" style="8" customWidth="1"/>
    <col min="3" max="3" width="6.19921875" style="1" customWidth="1"/>
    <col min="4" max="4" width="7.09765625" style="1" customWidth="1"/>
    <col min="5" max="5" width="8" style="4" customWidth="1"/>
    <col min="6" max="6" width="6.59765625" style="3" customWidth="1"/>
    <col min="7" max="7" width="7" style="4" customWidth="1"/>
    <col min="8" max="8" width="8.796875" style="4" customWidth="1"/>
    <col min="9" max="9" width="11.09765625" style="4" customWidth="1"/>
    <col min="10" max="10" width="8.796875" style="8" customWidth="1"/>
    <col min="11" max="11" width="8.09765625" style="1" customWidth="1"/>
    <col min="12" max="12" width="16.796875" style="1" customWidth="1"/>
    <col min="13" max="16384" width="8.8984375" style="1" customWidth="1"/>
  </cols>
  <sheetData>
    <row r="1" spans="1:12" ht="48" customHeight="1">
      <c r="A1" s="44" t="s">
        <v>54</v>
      </c>
      <c r="B1" s="44"/>
      <c r="C1" s="44"/>
      <c r="D1" s="44"/>
      <c r="E1" s="44"/>
      <c r="F1" s="44"/>
      <c r="G1" s="44"/>
      <c r="H1" s="44"/>
      <c r="I1" s="44"/>
      <c r="J1" s="44"/>
      <c r="K1" s="44"/>
      <c r="L1" s="44"/>
    </row>
    <row r="2" spans="1:12" ht="27.75" customHeight="1">
      <c r="A2" s="45" t="s">
        <v>55</v>
      </c>
      <c r="B2" s="45"/>
      <c r="C2" s="45"/>
      <c r="D2" s="45"/>
      <c r="E2" s="45"/>
      <c r="F2" s="45"/>
      <c r="G2" s="45"/>
      <c r="H2" s="45"/>
      <c r="I2" s="45"/>
      <c r="J2" s="45"/>
      <c r="K2" s="45"/>
      <c r="L2" s="45"/>
    </row>
    <row r="3" spans="1:12" ht="36" customHeight="1">
      <c r="A3" s="46" t="s">
        <v>9</v>
      </c>
      <c r="B3" s="48" t="s">
        <v>0</v>
      </c>
      <c r="C3" s="37" t="s">
        <v>4</v>
      </c>
      <c r="D3" s="38"/>
      <c r="E3" s="39"/>
      <c r="F3" s="40" t="s">
        <v>10</v>
      </c>
      <c r="G3" s="37" t="s">
        <v>5</v>
      </c>
      <c r="H3" s="38"/>
      <c r="I3" s="39"/>
      <c r="J3" s="38" t="s">
        <v>12</v>
      </c>
      <c r="K3" s="39"/>
      <c r="L3" s="40" t="s">
        <v>13</v>
      </c>
    </row>
    <row r="4" spans="1:12" ht="61.5" customHeight="1">
      <c r="A4" s="47"/>
      <c r="B4" s="49"/>
      <c r="C4" s="2" t="s">
        <v>3</v>
      </c>
      <c r="D4" s="2" t="s">
        <v>2</v>
      </c>
      <c r="E4" s="2" t="s">
        <v>1</v>
      </c>
      <c r="F4" s="41"/>
      <c r="G4" s="2" t="s">
        <v>3</v>
      </c>
      <c r="H4" s="2" t="s">
        <v>2</v>
      </c>
      <c r="I4" s="2" t="s">
        <v>6</v>
      </c>
      <c r="J4" s="35" t="s">
        <v>7</v>
      </c>
      <c r="K4" s="2" t="s">
        <v>8</v>
      </c>
      <c r="L4" s="41"/>
    </row>
    <row r="5" spans="1:12" ht="44.25" customHeight="1">
      <c r="A5" s="6">
        <v>1</v>
      </c>
      <c r="B5" s="5" t="s">
        <v>14</v>
      </c>
      <c r="C5" s="6">
        <v>12</v>
      </c>
      <c r="D5" s="6">
        <v>51</v>
      </c>
      <c r="E5" s="6">
        <v>643.7</v>
      </c>
      <c r="F5" s="6" t="s">
        <v>11</v>
      </c>
      <c r="G5" s="6">
        <v>6</v>
      </c>
      <c r="H5" s="6">
        <v>28</v>
      </c>
      <c r="I5" s="6">
        <v>592</v>
      </c>
      <c r="J5" s="5">
        <f>E5</f>
        <v>643.7</v>
      </c>
      <c r="K5" s="6"/>
      <c r="L5" s="6"/>
    </row>
    <row r="6" spans="1:12" s="13" customFormat="1" ht="34.5" customHeight="1">
      <c r="A6" s="42" t="s">
        <v>33</v>
      </c>
      <c r="B6" s="43"/>
      <c r="C6" s="7"/>
      <c r="D6" s="7"/>
      <c r="E6" s="10"/>
      <c r="F6" s="11"/>
      <c r="G6" s="10"/>
      <c r="H6" s="10"/>
      <c r="I6" s="12"/>
      <c r="J6" s="36">
        <f>SUM(J5:J5)</f>
        <v>643.7</v>
      </c>
      <c r="K6" s="12">
        <f>SUM(K5:K5)</f>
        <v>0</v>
      </c>
      <c r="L6" s="7"/>
    </row>
  </sheetData>
  <sheetProtection/>
  <mergeCells count="10">
    <mergeCell ref="G3:I3"/>
    <mergeCell ref="J3:K3"/>
    <mergeCell ref="L3:L4"/>
    <mergeCell ref="A6:B6"/>
    <mergeCell ref="A1:L1"/>
    <mergeCell ref="A2:L2"/>
    <mergeCell ref="A3:A4"/>
    <mergeCell ref="B3:B4"/>
    <mergeCell ref="C3:E3"/>
    <mergeCell ref="F3:F4"/>
  </mergeCells>
  <printOptions/>
  <pageMargins left="0.6" right="0.47" top="0.76" bottom="0.24" header="0.31"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BK13"/>
  <sheetViews>
    <sheetView zoomScalePageLayoutView="0" workbookViewId="0" topLeftCell="A1">
      <selection activeCell="M5" sqref="M5"/>
    </sheetView>
  </sheetViews>
  <sheetFormatPr defaultColWidth="8.796875" defaultRowHeight="15"/>
  <cols>
    <col min="1" max="1" width="2.796875" style="66" customWidth="1"/>
    <col min="2" max="2" width="11.296875" style="67" customWidth="1"/>
    <col min="3" max="3" width="3.296875" style="65" customWidth="1"/>
    <col min="4" max="4" width="3.69921875" style="65" customWidth="1"/>
    <col min="5" max="5" width="5.796875" style="68" customWidth="1"/>
    <col min="6" max="6" width="4.09765625" style="65" customWidth="1"/>
    <col min="7" max="7" width="5.796875" style="65" customWidth="1"/>
    <col min="8" max="8" width="5.3984375" style="65" customWidth="1"/>
    <col min="9" max="9" width="4.796875" style="65" customWidth="1"/>
    <col min="10" max="12" width="8.3984375" style="65" customWidth="1"/>
    <col min="13" max="13" width="9.296875" style="65" customWidth="1"/>
    <col min="14" max="15" width="8.59765625" style="65" customWidth="1"/>
    <col min="16" max="16" width="6.8984375" style="65" customWidth="1"/>
    <col min="17" max="17" width="12.69921875" style="65" customWidth="1"/>
    <col min="18" max="18" width="12" style="64" customWidth="1"/>
    <col min="19" max="16384" width="8.8984375" style="65" customWidth="1"/>
  </cols>
  <sheetData>
    <row r="1" spans="1:17" ht="38.25" customHeight="1">
      <c r="A1" s="51" t="s">
        <v>50</v>
      </c>
      <c r="B1" s="51"/>
      <c r="C1" s="51"/>
      <c r="D1" s="51"/>
      <c r="E1" s="51"/>
      <c r="F1" s="51"/>
      <c r="G1" s="51"/>
      <c r="H1" s="51"/>
      <c r="I1" s="51"/>
      <c r="J1" s="51"/>
      <c r="K1" s="51"/>
      <c r="L1" s="51"/>
      <c r="M1" s="51"/>
      <c r="N1" s="51"/>
      <c r="O1" s="51"/>
      <c r="P1" s="51"/>
      <c r="Q1" s="51"/>
    </row>
    <row r="2" spans="1:17" ht="27" customHeight="1">
      <c r="A2" s="52" t="str">
        <f>TKDT1!A2</f>
        <v>(Kèm theo Quyết định số: ……./QĐ- UBND ngày …../5/2023 của UBND huyện Tân Yên)</v>
      </c>
      <c r="B2" s="52"/>
      <c r="C2" s="52"/>
      <c r="D2" s="52"/>
      <c r="E2" s="52"/>
      <c r="F2" s="52"/>
      <c r="G2" s="52"/>
      <c r="H2" s="52"/>
      <c r="I2" s="52"/>
      <c r="J2" s="52"/>
      <c r="K2" s="52"/>
      <c r="L2" s="52"/>
      <c r="M2" s="52"/>
      <c r="N2" s="52"/>
      <c r="O2" s="52"/>
      <c r="P2" s="52"/>
      <c r="Q2" s="52"/>
    </row>
    <row r="3" ht="12" customHeight="1"/>
    <row r="4" spans="1:17" ht="24" customHeight="1">
      <c r="A4" s="78" t="s">
        <v>9</v>
      </c>
      <c r="B4" s="78" t="s">
        <v>15</v>
      </c>
      <c r="C4" s="78" t="s">
        <v>16</v>
      </c>
      <c r="D4" s="78"/>
      <c r="E4" s="78"/>
      <c r="F4" s="79" t="s">
        <v>17</v>
      </c>
      <c r="G4" s="78" t="s">
        <v>18</v>
      </c>
      <c r="H4" s="78"/>
      <c r="I4" s="78"/>
      <c r="J4" s="78" t="s">
        <v>19</v>
      </c>
      <c r="K4" s="78"/>
      <c r="L4" s="78"/>
      <c r="M4" s="78"/>
      <c r="N4" s="78"/>
      <c r="O4" s="78"/>
      <c r="P4" s="78" t="s">
        <v>48</v>
      </c>
      <c r="Q4" s="78" t="s">
        <v>49</v>
      </c>
    </row>
    <row r="5" spans="1:17" ht="113.25" customHeight="1">
      <c r="A5" s="78"/>
      <c r="B5" s="78"/>
      <c r="C5" s="14" t="s">
        <v>20</v>
      </c>
      <c r="D5" s="14" t="s">
        <v>21</v>
      </c>
      <c r="E5" s="15" t="s">
        <v>22</v>
      </c>
      <c r="F5" s="79"/>
      <c r="G5" s="14" t="s">
        <v>23</v>
      </c>
      <c r="H5" s="14" t="s">
        <v>24</v>
      </c>
      <c r="I5" s="14" t="s">
        <v>25</v>
      </c>
      <c r="J5" s="14" t="s">
        <v>52</v>
      </c>
      <c r="K5" s="14" t="s">
        <v>46</v>
      </c>
      <c r="L5" s="14" t="s">
        <v>26</v>
      </c>
      <c r="M5" s="14" t="s">
        <v>27</v>
      </c>
      <c r="N5" s="14" t="s">
        <v>28</v>
      </c>
      <c r="O5" s="14" t="s">
        <v>47</v>
      </c>
      <c r="P5" s="78"/>
      <c r="Q5" s="78"/>
    </row>
    <row r="6" spans="1:17" ht="37.5" customHeight="1">
      <c r="A6" s="80">
        <v>1</v>
      </c>
      <c r="B6" s="80">
        <v>2</v>
      </c>
      <c r="C6" s="80">
        <v>3</v>
      </c>
      <c r="D6" s="80">
        <v>4</v>
      </c>
      <c r="E6" s="81">
        <v>5</v>
      </c>
      <c r="F6" s="80">
        <v>6</v>
      </c>
      <c r="G6" s="80">
        <v>7</v>
      </c>
      <c r="H6" s="80">
        <v>8</v>
      </c>
      <c r="I6" s="80">
        <v>9</v>
      </c>
      <c r="J6" s="80" t="s">
        <v>29</v>
      </c>
      <c r="K6" s="80" t="s">
        <v>51</v>
      </c>
      <c r="L6" s="80" t="s">
        <v>30</v>
      </c>
      <c r="M6" s="80" t="s">
        <v>31</v>
      </c>
      <c r="N6" s="80" t="s">
        <v>32</v>
      </c>
      <c r="O6" s="80">
        <v>15</v>
      </c>
      <c r="P6" s="80">
        <v>16</v>
      </c>
      <c r="Q6" s="80">
        <v>17</v>
      </c>
    </row>
    <row r="7" spans="1:18" ht="37.5" customHeight="1">
      <c r="A7" s="80">
        <f>'[1]TKDT'!A6</f>
        <v>1</v>
      </c>
      <c r="B7" s="82" t="str">
        <f>TKDT1!B5</f>
        <v>Trần Văn Phán</v>
      </c>
      <c r="C7" s="83">
        <f>TKDT1!C5</f>
        <v>12</v>
      </c>
      <c r="D7" s="83">
        <f>TKDT1!D5</f>
        <v>51</v>
      </c>
      <c r="E7" s="81">
        <f>TKDT1!E5</f>
        <v>643.7</v>
      </c>
      <c r="F7" s="80" t="str">
        <f>'[1]TKDT'!G6</f>
        <v>LUC</v>
      </c>
      <c r="G7" s="80">
        <f>H7+I7</f>
        <v>643.7</v>
      </c>
      <c r="H7" s="80">
        <f>TKDT1!J5</f>
        <v>643.7</v>
      </c>
      <c r="I7" s="80">
        <f>'[1]TKDT'!M6</f>
        <v>0</v>
      </c>
      <c r="J7" s="84">
        <f>H7*50000</f>
        <v>32185000.000000004</v>
      </c>
      <c r="K7" s="85">
        <f>(H7+I7)*9500</f>
        <v>6115150</v>
      </c>
      <c r="L7" s="84">
        <f>H7*10000</f>
        <v>6437000</v>
      </c>
      <c r="M7" s="84">
        <f>H7*150000</f>
        <v>96555000</v>
      </c>
      <c r="N7" s="86">
        <f>I7*25000</f>
        <v>0</v>
      </c>
      <c r="O7" s="86">
        <f>J7+K7+L7+M7+N7</f>
        <v>141292150</v>
      </c>
      <c r="P7" s="86">
        <f>I7*50000</f>
        <v>0</v>
      </c>
      <c r="Q7" s="86">
        <f>O7+P7</f>
        <v>141292150</v>
      </c>
      <c r="R7" s="69"/>
    </row>
    <row r="8" spans="1:63" s="72" customFormat="1" ht="37.5" customHeight="1">
      <c r="A8" s="50" t="s">
        <v>33</v>
      </c>
      <c r="B8" s="50"/>
      <c r="C8" s="16"/>
      <c r="D8" s="16"/>
      <c r="E8" s="15">
        <f>SUM(E7:E7)</f>
        <v>643.7</v>
      </c>
      <c r="F8" s="17"/>
      <c r="G8" s="17">
        <f aca="true" t="shared" si="0" ref="G8:Q8">SUM(G7:G7)</f>
        <v>643.7</v>
      </c>
      <c r="H8" s="17">
        <f t="shared" si="0"/>
        <v>643.7</v>
      </c>
      <c r="I8" s="17">
        <f t="shared" si="0"/>
        <v>0</v>
      </c>
      <c r="J8" s="16">
        <f t="shared" si="0"/>
        <v>32185000.000000004</v>
      </c>
      <c r="K8" s="16">
        <f t="shared" si="0"/>
        <v>6115150</v>
      </c>
      <c r="L8" s="16">
        <f t="shared" si="0"/>
        <v>6437000</v>
      </c>
      <c r="M8" s="16">
        <f t="shared" si="0"/>
        <v>96555000</v>
      </c>
      <c r="N8" s="16">
        <f t="shared" si="0"/>
        <v>0</v>
      </c>
      <c r="O8" s="16">
        <f t="shared" si="0"/>
        <v>141292150</v>
      </c>
      <c r="P8" s="16">
        <f t="shared" si="0"/>
        <v>0</v>
      </c>
      <c r="Q8" s="16">
        <f t="shared" si="0"/>
        <v>141292150</v>
      </c>
      <c r="R8" s="70"/>
      <c r="S8" s="71"/>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row>
    <row r="9" spans="1:63" s="64" customFormat="1" ht="25.5" customHeight="1">
      <c r="A9" s="66"/>
      <c r="B9" s="67"/>
      <c r="C9" s="65"/>
      <c r="D9" s="65"/>
      <c r="E9" s="68"/>
      <c r="F9" s="65"/>
      <c r="G9" s="65"/>
      <c r="H9" s="65"/>
      <c r="I9" s="65"/>
      <c r="J9" s="65"/>
      <c r="K9" s="73"/>
      <c r="L9" s="65"/>
      <c r="M9" s="65"/>
      <c r="N9" s="65"/>
      <c r="O9" s="65"/>
      <c r="P9" s="65"/>
      <c r="Q9" s="74"/>
      <c r="R9" s="70"/>
      <c r="S9" s="71"/>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row>
    <row r="10" spans="17:19" ht="25.5" customHeight="1">
      <c r="Q10" s="75"/>
      <c r="R10" s="76"/>
      <c r="S10" s="71"/>
    </row>
    <row r="11" spans="17:18" ht="25.5" customHeight="1">
      <c r="Q11" s="75"/>
      <c r="R11" s="77"/>
    </row>
    <row r="12" ht="25.5" customHeight="1"/>
    <row r="13" ht="25.5" customHeight="1">
      <c r="R13" s="77"/>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sheetData>
  <sheetProtection/>
  <mergeCells count="10">
    <mergeCell ref="A8:B8"/>
    <mergeCell ref="A1:Q1"/>
    <mergeCell ref="A2:Q2"/>
    <mergeCell ref="A4:A5"/>
    <mergeCell ref="B4:B5"/>
    <mergeCell ref="C4:E4"/>
    <mergeCell ref="G4:I4"/>
    <mergeCell ref="J4:O4"/>
    <mergeCell ref="P4:P5"/>
    <mergeCell ref="Q4:Q5"/>
  </mergeCells>
  <printOptions/>
  <pageMargins left="0.25" right="0.28" top="0.55" bottom="0.17" header="0.32" footer="0.1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0"/>
  </sheetPr>
  <dimension ref="A1:L6"/>
  <sheetViews>
    <sheetView tabSelected="1" zoomScalePageLayoutView="0" workbookViewId="0" topLeftCell="A1">
      <selection activeCell="A3" sqref="A3:A4"/>
    </sheetView>
  </sheetViews>
  <sheetFormatPr defaultColWidth="8.796875" defaultRowHeight="15"/>
  <cols>
    <col min="1" max="1" width="3.59765625" style="3" customWidth="1"/>
    <col min="2" max="2" width="17.796875" style="19" customWidth="1"/>
    <col min="3" max="3" width="4.59765625" style="19" customWidth="1"/>
    <col min="4" max="4" width="5.69921875" style="19" customWidth="1"/>
    <col min="5" max="5" width="7.69921875" style="27" customWidth="1"/>
    <col min="6" max="6" width="5.796875" style="19" customWidth="1"/>
    <col min="7" max="7" width="6.296875" style="28" customWidth="1"/>
    <col min="8" max="8" width="6.09765625" style="3" customWidth="1"/>
    <col min="9" max="9" width="6.69921875" style="3" customWidth="1"/>
    <col min="10" max="10" width="9.296875" style="19" customWidth="1"/>
    <col min="11" max="11" width="10.296875" style="19" customWidth="1"/>
    <col min="12" max="16384" width="8.8984375" style="19" customWidth="1"/>
  </cols>
  <sheetData>
    <row r="1" spans="1:12" ht="59.25" customHeight="1">
      <c r="A1" s="56" t="s">
        <v>53</v>
      </c>
      <c r="B1" s="56"/>
      <c r="C1" s="56"/>
      <c r="D1" s="56"/>
      <c r="E1" s="56"/>
      <c r="F1" s="56"/>
      <c r="G1" s="56"/>
      <c r="H1" s="56"/>
      <c r="I1" s="56"/>
      <c r="J1" s="56"/>
      <c r="K1" s="56"/>
      <c r="L1" s="18"/>
    </row>
    <row r="2" spans="1:12" ht="28.5" customHeight="1">
      <c r="A2" s="57" t="str">
        <f>TKDT1!A2</f>
        <v>(Kèm theo Quyết định số: ……./QĐ- UBND ngày …../5/2023 của UBND huyện Tân Yên)</v>
      </c>
      <c r="B2" s="57"/>
      <c r="C2" s="57"/>
      <c r="D2" s="57"/>
      <c r="E2" s="57"/>
      <c r="F2" s="57"/>
      <c r="G2" s="57"/>
      <c r="H2" s="57"/>
      <c r="I2" s="57"/>
      <c r="J2" s="57"/>
      <c r="K2" s="57"/>
      <c r="L2" s="18"/>
    </row>
    <row r="3" spans="1:12" ht="31.5" customHeight="1">
      <c r="A3" s="58" t="s">
        <v>9</v>
      </c>
      <c r="B3" s="58" t="s">
        <v>34</v>
      </c>
      <c r="C3" s="58" t="s">
        <v>35</v>
      </c>
      <c r="D3" s="58" t="s">
        <v>36</v>
      </c>
      <c r="E3" s="59" t="s">
        <v>37</v>
      </c>
      <c r="F3" s="60"/>
      <c r="G3" s="61"/>
      <c r="H3" s="62" t="s">
        <v>38</v>
      </c>
      <c r="I3" s="53" t="s">
        <v>39</v>
      </c>
      <c r="J3" s="53"/>
      <c r="K3" s="53"/>
      <c r="L3" s="21"/>
    </row>
    <row r="4" spans="1:11" ht="70.5" customHeight="1">
      <c r="A4" s="58"/>
      <c r="B4" s="58"/>
      <c r="C4" s="58"/>
      <c r="D4" s="58"/>
      <c r="E4" s="22" t="s">
        <v>40</v>
      </c>
      <c r="F4" s="20" t="s">
        <v>41</v>
      </c>
      <c r="G4" s="23" t="s">
        <v>42</v>
      </c>
      <c r="H4" s="63"/>
      <c r="I4" s="20" t="s">
        <v>43</v>
      </c>
      <c r="J4" s="20" t="s">
        <v>44</v>
      </c>
      <c r="K4" s="20" t="s">
        <v>45</v>
      </c>
    </row>
    <row r="5" spans="1:11" ht="53.25" customHeight="1">
      <c r="A5" s="29">
        <f>'[1]TKDT'!A6</f>
        <v>1</v>
      </c>
      <c r="B5" s="30" t="str">
        <f>TKDT1!B5</f>
        <v>Trần Văn Phán</v>
      </c>
      <c r="C5" s="29">
        <v>504</v>
      </c>
      <c r="D5" s="29">
        <f>+C5*70%</f>
        <v>352.79999999999995</v>
      </c>
      <c r="E5" s="31">
        <f>TKDT1!J5</f>
        <v>643.7</v>
      </c>
      <c r="F5" s="29">
        <v>0</v>
      </c>
      <c r="G5" s="32">
        <f>E5+F5</f>
        <v>643.7</v>
      </c>
      <c r="H5" s="32">
        <f>G5/D5</f>
        <v>1.8245464852607713</v>
      </c>
      <c r="I5" s="33">
        <f>ROUNDDOWN(H5,0)</f>
        <v>1</v>
      </c>
      <c r="J5" s="34">
        <v>3500000</v>
      </c>
      <c r="K5" s="34">
        <f>J5*I5</f>
        <v>3500000</v>
      </c>
    </row>
    <row r="6" spans="1:11" ht="35.25" customHeight="1">
      <c r="A6" s="54" t="s">
        <v>33</v>
      </c>
      <c r="B6" s="55"/>
      <c r="C6" s="20"/>
      <c r="D6" s="20"/>
      <c r="E6" s="24">
        <f>SUM(E5:E5)</f>
        <v>643.7</v>
      </c>
      <c r="F6" s="24">
        <f>SUM(F5:F5)</f>
        <v>0</v>
      </c>
      <c r="G6" s="24">
        <f>SUM(G5:G5)</f>
        <v>643.7</v>
      </c>
      <c r="H6" s="24"/>
      <c r="I6" s="24">
        <f>SUM(I5:I5)</f>
        <v>1</v>
      </c>
      <c r="J6" s="25"/>
      <c r="K6" s="26">
        <f>SUM(K5:K5)</f>
        <v>3500000</v>
      </c>
    </row>
  </sheetData>
  <sheetProtection/>
  <mergeCells count="10">
    <mergeCell ref="I3:K3"/>
    <mergeCell ref="A6:B6"/>
    <mergeCell ref="A1:K1"/>
    <mergeCell ref="A2:K2"/>
    <mergeCell ref="A3:A4"/>
    <mergeCell ref="B3:B4"/>
    <mergeCell ref="C3:C4"/>
    <mergeCell ref="D3:D4"/>
    <mergeCell ref="E3:G3"/>
    <mergeCell ref="H3:H4"/>
  </mergeCells>
  <printOptions/>
  <pageMargins left="0.38" right="0.18" top="0.72" bottom="0.52"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MyPC</cp:lastModifiedBy>
  <cp:lastPrinted>2023-05-25T01:34:35Z</cp:lastPrinted>
  <dcterms:created xsi:type="dcterms:W3CDTF">2018-03-08T03:17:25Z</dcterms:created>
  <dcterms:modified xsi:type="dcterms:W3CDTF">2023-05-25T01:34:40Z</dcterms:modified>
  <cp:category/>
  <cp:version/>
  <cp:contentType/>
  <cp:contentStatus/>
</cp:coreProperties>
</file>