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9000" windowHeight="7995" activeTab="0"/>
  </bookViews>
  <sheets>
    <sheet name="BẢNG KÊ" sheetId="1" r:id="rId1"/>
    <sheet name="PA1" sheetId="2" r:id="rId2"/>
    <sheet name="70%" sheetId="3" r:id="rId3"/>
  </sheets>
  <externalReferences>
    <externalReference r:id="rId6"/>
    <externalReference r:id="rId7"/>
  </externalReferences>
  <definedNames>
    <definedName name="LoaiDoiTuongSuDung">#REF!</definedName>
    <definedName name="LoaiMucDichSuDungDat">#REF!</definedName>
    <definedName name="LoaiNguonGocSuDung">#REF!</definedName>
    <definedName name="_xlnm.Print_Area" localSheetId="0">'BẢNG KÊ'!$A$1:$O$17</definedName>
    <definedName name="_xlnm.Print_Titles" localSheetId="0">'BẢNG KÊ'!$3:$4</definedName>
    <definedName name="_xlnm.Print_Titles" localSheetId="1">'PA1'!$3:$4</definedName>
  </definedNames>
  <calcPr fullCalcOnLoad="1"/>
</workbook>
</file>

<file path=xl/sharedStrings.xml><?xml version="1.0" encoding="utf-8"?>
<sst xmlns="http://schemas.openxmlformats.org/spreadsheetml/2006/main" count="66" uniqueCount="56">
  <si>
    <t>Diện tích
 thửa (m2)</t>
  </si>
  <si>
    <t>Đất UBND
 quản lý</t>
  </si>
  <si>
    <t>STT</t>
  </si>
  <si>
    <t>Họ và tên chủ sử dụng</t>
  </si>
  <si>
    <t>Thông tin thửa đất
theo GCN, HS ĐC</t>
  </si>
  <si>
    <t>Số tờ</t>
  </si>
  <si>
    <t>Số thửa</t>
  </si>
  <si>
    <t>Diện tích được giao</t>
  </si>
  <si>
    <t>Diện tích thửa (m2)</t>
  </si>
  <si>
    <t xml:space="preserve">Số thửa </t>
  </si>
  <si>
    <t>Diện tích thu hồi (m2)</t>
  </si>
  <si>
    <t>Đất giao cho hộ</t>
  </si>
  <si>
    <t>Tổng DT thu hồi</t>
  </si>
  <si>
    <t>Địa chỉ</t>
  </si>
  <si>
    <t>Loại 
đất</t>
  </si>
  <si>
    <t>Thông tin thửa đất theo bản đồ trích lục</t>
  </si>
  <si>
    <t>Tổng</t>
  </si>
  <si>
    <t>Chủ sử dụng</t>
  </si>
  <si>
    <t>Bồi thường hỗ trợ cho hộ gia đình ,cá nhân</t>
  </si>
  <si>
    <t>Số 
Tờ</t>
  </si>
  <si>
    <t>Số
 thửa</t>
  </si>
  <si>
    <t>DT 
thửa (m2)</t>
  </si>
  <si>
    <t>Tổng DT
 thu hồi (m2)</t>
  </si>
  <si>
    <t>Đất 
của hộ (m2)</t>
  </si>
  <si>
    <t>Ghi Chú</t>
  </si>
  <si>
    <t>Đất UB (m2)</t>
  </si>
  <si>
    <t>Thông tin thửa đất
 theo bản đồ trích đo</t>
  </si>
  <si>
    <t xml:space="preserve">Hỗ trợ ổn định 
đời sống và sản xuất khi nhà nước thu hồi 10.000đ/m2, </t>
  </si>
  <si>
    <t>Văn Miếu</t>
  </si>
  <si>
    <t>Bồi thường về đất 52.000đ/m2, đất nuôi trồng thủy sản 40.000đ/m2</t>
  </si>
  <si>
    <t xml:space="preserve">Hỗ trợ đào 
tạo, chuyển đổi nghề và tìm kiếm việc làm =3 lần giá đất NN 156.000đ/m2, đất nuôi trồng thủy sản:120000đ/m2 </t>
  </si>
  <si>
    <t>Bồi thường hoa mầu trên đất 8.800đ/m2, nuôi trồng thủy sản: 13.700đ/m2</t>
  </si>
  <si>
    <t>LUC</t>
  </si>
  <si>
    <t>Bồi thường chi phí đầu tư vào đất còn lại đối với đất công ích (50%giá đất NN)</t>
  </si>
  <si>
    <t>Tổng kinh phí bồi thường, hỗ trợ cho hộ (đồng)</t>
  </si>
  <si>
    <t>Hỗ trợ khi thu hồi đất UBND xã quản lý (đồng)</t>
  </si>
  <si>
    <t>Tổng kinh phí Bồi thường hỗi trợ (đồng)</t>
  </si>
  <si>
    <t>Nguyễn Thị Trịnh</t>
  </si>
  <si>
    <t>Ông Chiểu</t>
  </si>
  <si>
    <t>Ông Ân</t>
  </si>
  <si>
    <t>PHƯƠNG ÁN HỖ TRỢ KHI NHÀ NƯỚC THU HỒI TRÊN 70% DIỆN TÍCH CỦA ĐỊNH XUẤT GIAO RUỘNG THỰC HIỆN DỰ ÁN: CỤM CÔNG NGHIỆP ĐỒNG ĐÌNH, HUYỆN TÂN YÊN
(THÔN VĂN MIẾU, XÃ VIỆT LẬP)</t>
  </si>
  <si>
    <t>Họ và tên</t>
  </si>
  <si>
    <r>
      <t>Diện tích một định xuất (m</t>
    </r>
    <r>
      <rPr>
        <b/>
        <vertAlign val="superscript"/>
        <sz val="10"/>
        <rFont val="Times New Roman"/>
        <family val="1"/>
      </rPr>
      <t>2</t>
    </r>
    <r>
      <rPr>
        <b/>
        <sz val="10"/>
        <rFont val="Times New Roman"/>
        <family val="1"/>
      </rPr>
      <t>)</t>
    </r>
  </si>
  <si>
    <t>70% của Định xuất</t>
  </si>
  <si>
    <t>Diện tích thu 
hồi đất  (m2)</t>
  </si>
  <si>
    <t>Tỷ lệ</t>
  </si>
  <si>
    <t>ĐVT: đồng</t>
  </si>
  <si>
    <r>
      <t>Diện tích thu hồi đất của hộ (m</t>
    </r>
    <r>
      <rPr>
        <b/>
        <vertAlign val="superscript"/>
        <sz val="10"/>
        <rFont val="Times New Roman"/>
        <family val="1"/>
      </rPr>
      <t>2</t>
    </r>
    <r>
      <rPr>
        <b/>
        <sz val="10"/>
        <rFont val="Times New Roman"/>
        <family val="1"/>
      </rPr>
      <t>)</t>
    </r>
  </si>
  <si>
    <t>Diện tích thu hồi đợt trước 
(m2)</t>
  </si>
  <si>
    <t>Tổng diện tích thu hồi (m2)</t>
  </si>
  <si>
    <t xml:space="preserve">Số lao động được hỗ trợ </t>
  </si>
  <si>
    <t>Mức hỗ trợ trên một lao động</t>
  </si>
  <si>
    <t>Thành tiền</t>
  </si>
  <si>
    <t>BẢNG THỐNG KÊ DIỆN TÍCH, LOẠI ĐẤT, CHỦ SỬ DỤNG ĐẤT THU HỒI THỰC HIỆN DỰ ÁN
CỤM CÔNG NGHIỆP ĐỒNG ĐÌNH TẠI XÃ VIỆT LẬP, HUYỆN TÂN YÊN (THÔN VĂN MIẾU)- đợt 27</t>
  </si>
  <si>
    <t xml:space="preserve">PHƯƠNG ÁN BỒI THƯỜNG HỖ TRỢ KHI THU HỒI ĐẤT, CHUYỂN MỤC ĐÍCH SỬ DỤNG ĐẤT ĐỂ THỰC HIỆN DỰ ÁN: CỤM CÔNG NGHIỆP ĐỒNG ĐÌNH, HUYỆN TÂN YÊN ( TẠI THÔN VĂN MIẾU, XÃ VIỆT LẬP)  (ĐỢT 27)                                                                                                       </t>
  </si>
  <si>
    <t>(Kèm theo Quyết định số …../QĐ- UBND  ngày …. tháng 5 năm 2023 của UBND huyện Tân Yên)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</si>
</sst>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0\ _₫_-;\-* #,##0.0\ _₫_-;_-* &quot;-&quot;??\ _₫_-;_-@_-"/>
    <numFmt numFmtId="182" formatCode="_-* #,##0\ _₫_-;\-* #,##0\ _₫_-;_-* &quot;-&quot;??\ _₫_-;_-@_-"/>
    <numFmt numFmtId="183" formatCode="#,##0.0"/>
    <numFmt numFmtId="184" formatCode="0.000"/>
    <numFmt numFmtId="185" formatCode="#,##0.00;[Red]#,##0.00"/>
    <numFmt numFmtId="186" formatCode="#,##0.0;[Red]#,##0.0"/>
    <numFmt numFmtId="187" formatCode="&quot;Yes&quot;;&quot;Yes&quot;;&quot;No&quot;"/>
    <numFmt numFmtId="188" formatCode="&quot;True&quot;;&quot;True&quot;;&quot;False&quot;"/>
    <numFmt numFmtId="189" formatCode="&quot;On&quot;;&quot;On&quot;;&quot;Off&quot;"/>
    <numFmt numFmtId="190" formatCode="[$€-2]\ #,##0.00_);[Red]\([$€-2]\ #,##0.00\)"/>
    <numFmt numFmtId="191" formatCode="_(* #,##0_);_(* \(#,##0\);_(* &quot;-&quot;??_);_(@_)"/>
    <numFmt numFmtId="192" formatCode="_(* #,##0.0_);_(* \(#,##0.0\);_(* &quot;-&quot;??_);_(@_)"/>
    <numFmt numFmtId="193" formatCode="#,##0;[Red]#,##0"/>
    <numFmt numFmtId="194" formatCode="_(* #,##0.0_);_(* \(#,##0.0\);_(* &quot;-&quot;?_);_(@_)"/>
    <numFmt numFmtId="195" formatCode="0.0000"/>
    <numFmt numFmtId="196" formatCode="0.00000"/>
    <numFmt numFmtId="197" formatCode="0.000000"/>
    <numFmt numFmtId="198" formatCode="0.0000000"/>
    <numFmt numFmtId="199" formatCode="0.00_);\(0.00\)"/>
    <numFmt numFmtId="200" formatCode="_-* #,##0.000\ _₫_-;\-* #,##0.000\ _₫_-;_-* &quot;-&quot;??\ _₫_-;_-@_-"/>
    <numFmt numFmtId="201" formatCode="_-* #,##0.0000\ _₫_-;\-* #,##0.0000\ _₫_-;_-* &quot;-&quot;??\ _₫_-;_-@_-"/>
    <numFmt numFmtId="202" formatCode="_-* #,##0.00000\ _₫_-;\-* #,##0.00000\ _₫_-;_-* &quot;-&quot;??\ _₫_-;_-@_-"/>
  </numFmts>
  <fonts count="61">
    <font>
      <sz val="10"/>
      <color indexed="8"/>
      <name val="Arial"/>
      <family val="0"/>
    </font>
    <font>
      <sz val="10"/>
      <name val=".VnArial"/>
      <family val="2"/>
    </font>
    <font>
      <b/>
      <sz val="9"/>
      <name val="Times New Roman"/>
      <family val="1"/>
    </font>
    <font>
      <b/>
      <sz val="13"/>
      <name val="Times New Roman"/>
      <family val="1"/>
    </font>
    <font>
      <b/>
      <sz val="12"/>
      <name val="Times New Roman"/>
      <family val="1"/>
    </font>
    <font>
      <b/>
      <i/>
      <sz val="12"/>
      <name val="Times New Roman"/>
      <family val="1"/>
    </font>
    <font>
      <sz val="12"/>
      <name val=".VnArial"/>
      <family val="2"/>
    </font>
    <font>
      <b/>
      <sz val="11"/>
      <name val="Times New Roman"/>
      <family val="1"/>
    </font>
    <font>
      <b/>
      <sz val="10"/>
      <name val="Times New Roman"/>
      <family val="1"/>
    </font>
    <font>
      <b/>
      <i/>
      <sz val="10"/>
      <name val="Times New Roman"/>
      <family val="1"/>
    </font>
    <font>
      <sz val="10"/>
      <name val="Times New Roman"/>
      <family val="1"/>
    </font>
    <font>
      <i/>
      <sz val="11"/>
      <name val="Times New Roman"/>
      <family val="1"/>
    </font>
    <font>
      <b/>
      <sz val="10"/>
      <color indexed="8"/>
      <name val="Arial"/>
      <family val="2"/>
    </font>
    <font>
      <sz val="10"/>
      <name val="Arial"/>
      <family val="2"/>
    </font>
    <font>
      <b/>
      <sz val="10"/>
      <name val="Arial"/>
      <family val="2"/>
    </font>
    <font>
      <b/>
      <sz val="9"/>
      <name val="Arial"/>
      <family val="2"/>
    </font>
    <font>
      <sz val="12"/>
      <color indexed="8"/>
      <name val="Arial"/>
      <family val="2"/>
    </font>
    <font>
      <sz val="11"/>
      <color indexed="8"/>
      <name val="Calibri"/>
      <family val="2"/>
    </font>
    <font>
      <b/>
      <sz val="8"/>
      <name val="Times New Roman"/>
      <family val="1"/>
    </font>
    <font>
      <sz val="10"/>
      <color indexed="8"/>
      <name val="Times New Roman"/>
      <family val="1"/>
    </font>
    <font>
      <sz val="12"/>
      <name val="Times New Roman"/>
      <family val="1"/>
    </font>
    <font>
      <b/>
      <vertAlign val="superscrip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dashed"/>
      <bottom style="dashed"/>
    </border>
    <border>
      <left style="thin"/>
      <right style="thin"/>
      <top>
        <color indexed="63"/>
      </top>
      <bottom style="thin"/>
    </border>
    <border>
      <left style="thin"/>
      <right style="thin"/>
      <top style="dashed"/>
      <bottom style="thin"/>
    </border>
    <border>
      <left style="thin"/>
      <right style="thin"/>
      <top style="dotted"/>
      <bottom style="dashed"/>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top style="thin"/>
      <bottom style="thin"/>
    </border>
    <border>
      <left>
        <color indexed="63"/>
      </left>
      <right style="thin"/>
      <top style="thin"/>
      <bottom style="thin"/>
    </border>
    <border>
      <left/>
      <right/>
      <top style="thin"/>
      <bottom style="thin"/>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6" fillId="0" borderId="0" applyFont="0" applyFill="0" applyBorder="0" applyAlignment="0" applyProtection="0"/>
    <xf numFmtId="43" fontId="0" fillId="0" borderId="0" applyFont="0" applyFill="0" applyBorder="0" applyAlignment="0" applyProtection="0"/>
    <xf numFmtId="171"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1" fillId="0" borderId="0">
      <alignment/>
      <protection/>
    </xf>
    <xf numFmtId="0" fontId="17"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0">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13" fillId="33" borderId="0" xfId="0" applyNumberFormat="1" applyFont="1" applyFill="1" applyBorder="1" applyAlignment="1" applyProtection="1">
      <alignment/>
      <protection/>
    </xf>
    <xf numFmtId="0" fontId="13" fillId="33" borderId="0" xfId="0" applyNumberFormat="1" applyFont="1" applyFill="1" applyBorder="1" applyAlignment="1" applyProtection="1">
      <alignment horizontal="center"/>
      <protection/>
    </xf>
    <xf numFmtId="0" fontId="13" fillId="33" borderId="0" xfId="0" applyNumberFormat="1" applyFont="1" applyFill="1" applyBorder="1" applyAlignment="1" applyProtection="1">
      <alignment horizontal="left" vertical="center"/>
      <protection/>
    </xf>
    <xf numFmtId="0" fontId="13" fillId="33" borderId="0" xfId="0" applyNumberFormat="1" applyFont="1" applyFill="1" applyBorder="1" applyAlignment="1" applyProtection="1">
      <alignment horizontal="right"/>
      <protection/>
    </xf>
    <xf numFmtId="186" fontId="13" fillId="33" borderId="0" xfId="0" applyNumberFormat="1" applyFont="1" applyFill="1" applyBorder="1" applyAlignment="1" applyProtection="1">
      <alignment horizontal="center"/>
      <protection/>
    </xf>
    <xf numFmtId="0" fontId="15" fillId="33" borderId="10" xfId="0" applyNumberFormat="1" applyFont="1" applyFill="1" applyBorder="1" applyAlignment="1" applyProtection="1">
      <alignment/>
      <protection/>
    </xf>
    <xf numFmtId="0" fontId="15" fillId="33" borderId="0" xfId="0" applyNumberFormat="1" applyFont="1" applyFill="1" applyBorder="1" applyAlignment="1" applyProtection="1">
      <alignment/>
      <protection/>
    </xf>
    <xf numFmtId="0" fontId="2" fillId="33" borderId="10" xfId="0" applyFont="1" applyFill="1" applyBorder="1" applyAlignment="1">
      <alignment horizontal="center" vertical="center" wrapText="1"/>
    </xf>
    <xf numFmtId="0" fontId="0" fillId="0" borderId="0" xfId="0" applyNumberFormat="1" applyFont="1" applyFill="1" applyBorder="1" applyAlignment="1" applyProtection="1">
      <alignment horizontal="left"/>
      <protection/>
    </xf>
    <xf numFmtId="0" fontId="12" fillId="0" borderId="11" xfId="0" applyNumberFormat="1" applyFont="1" applyFill="1" applyBorder="1" applyAlignment="1" applyProtection="1">
      <alignment/>
      <protection/>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0" fillId="33" borderId="12" xfId="0" applyNumberFormat="1" applyFont="1" applyFill="1" applyBorder="1" applyAlignment="1" applyProtection="1">
      <alignment horizontal="center" vertical="center"/>
      <protection/>
    </xf>
    <xf numFmtId="0" fontId="10" fillId="33" borderId="12" xfId="0" applyNumberFormat="1" applyFont="1" applyFill="1" applyBorder="1" applyAlignment="1" applyProtection="1">
      <alignment horizontal="right" vertical="center"/>
      <protection/>
    </xf>
    <xf numFmtId="0" fontId="16" fillId="0" borderId="11" xfId="0" applyNumberFormat="1" applyFont="1" applyFill="1" applyBorder="1" applyAlignment="1" applyProtection="1">
      <alignment/>
      <protection/>
    </xf>
    <xf numFmtId="186" fontId="13" fillId="33" borderId="0" xfId="0" applyNumberFormat="1" applyFont="1" applyFill="1" applyBorder="1" applyAlignment="1" applyProtection="1">
      <alignment/>
      <protection/>
    </xf>
    <xf numFmtId="3" fontId="10" fillId="33" borderId="10" xfId="0" applyNumberFormat="1" applyFont="1" applyFill="1" applyBorder="1" applyAlignment="1">
      <alignment horizontal="center" vertical="center" wrapText="1"/>
    </xf>
    <xf numFmtId="0" fontId="18" fillId="0" borderId="10" xfId="61" applyFont="1" applyBorder="1" applyAlignment="1">
      <alignment horizontal="center" vertical="center" wrapText="1"/>
      <protection/>
    </xf>
    <xf numFmtId="0" fontId="2" fillId="0" borderId="10" xfId="61" applyFont="1" applyBorder="1" applyAlignment="1">
      <alignment horizontal="center" vertical="center" wrapText="1"/>
      <protection/>
    </xf>
    <xf numFmtId="182" fontId="19" fillId="0" borderId="10" xfId="41" applyNumberFormat="1" applyFont="1" applyFill="1" applyBorder="1" applyAlignment="1" applyProtection="1">
      <alignment horizontal="center" vertical="center"/>
      <protection/>
    </xf>
    <xf numFmtId="183" fontId="2" fillId="33" borderId="10" xfId="41"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186" fontId="14" fillId="33" borderId="13" xfId="0" applyNumberFormat="1" applyFont="1" applyFill="1" applyBorder="1" applyAlignment="1" applyProtection="1">
      <alignment horizontal="center" vertical="center"/>
      <protection/>
    </xf>
    <xf numFmtId="186" fontId="8" fillId="33" borderId="13" xfId="0" applyNumberFormat="1" applyFont="1" applyFill="1" applyBorder="1" applyAlignment="1" applyProtection="1">
      <alignment horizontal="center" vertical="center"/>
      <protection/>
    </xf>
    <xf numFmtId="0" fontId="10" fillId="33" borderId="14" xfId="0" applyNumberFormat="1" applyFont="1" applyFill="1" applyBorder="1" applyAlignment="1" applyProtection="1">
      <alignment horizontal="center" vertical="center"/>
      <protection/>
    </xf>
    <xf numFmtId="0" fontId="10" fillId="33" borderId="14" xfId="0" applyNumberFormat="1" applyFont="1" applyFill="1" applyBorder="1" applyAlignment="1" applyProtection="1">
      <alignment horizontal="right" vertical="center"/>
      <protection/>
    </xf>
    <xf numFmtId="186" fontId="8" fillId="33" borderId="10" xfId="0" applyNumberFormat="1" applyFont="1" applyFill="1" applyBorder="1" applyAlignment="1" applyProtection="1">
      <alignment horizontal="center" vertical="center"/>
      <protection/>
    </xf>
    <xf numFmtId="0" fontId="7" fillId="0" borderId="0" xfId="61" applyFont="1" applyAlignment="1">
      <alignment vertical="center" wrapText="1"/>
      <protection/>
    </xf>
    <xf numFmtId="0" fontId="3" fillId="0" borderId="0" xfId="61" applyFont="1" applyAlignment="1">
      <alignment vertical="center" wrapText="1"/>
      <protection/>
    </xf>
    <xf numFmtId="0" fontId="20" fillId="0" borderId="0" xfId="61" applyFont="1">
      <alignment/>
      <protection/>
    </xf>
    <xf numFmtId="0" fontId="5" fillId="0" borderId="0" xfId="61" applyFont="1" applyBorder="1" applyAlignment="1">
      <alignment vertical="center" wrapText="1"/>
      <protection/>
    </xf>
    <xf numFmtId="0" fontId="8" fillId="0" borderId="10" xfId="61" applyFont="1" applyBorder="1" applyAlignment="1">
      <alignment horizontal="center" vertical="center" wrapText="1"/>
      <protection/>
    </xf>
    <xf numFmtId="183" fontId="8" fillId="0" borderId="13" xfId="61" applyNumberFormat="1" applyFont="1" applyBorder="1" applyAlignment="1">
      <alignment horizontal="center" vertical="center" wrapText="1"/>
      <protection/>
    </xf>
    <xf numFmtId="180" fontId="8" fillId="0" borderId="13" xfId="61" applyNumberFormat="1" applyFont="1" applyBorder="1" applyAlignment="1">
      <alignment horizontal="center" vertical="center" wrapText="1"/>
      <protection/>
    </xf>
    <xf numFmtId="180" fontId="8" fillId="33" borderId="13" xfId="61" applyNumberFormat="1" applyFont="1" applyFill="1" applyBorder="1" applyAlignment="1">
      <alignment horizontal="center" vertical="center" wrapText="1"/>
      <protection/>
    </xf>
    <xf numFmtId="0" fontId="10" fillId="0" borderId="0" xfId="61" applyFont="1">
      <alignment/>
      <protection/>
    </xf>
    <xf numFmtId="3" fontId="10" fillId="0" borderId="15" xfId="61" applyNumberFormat="1" applyFont="1" applyBorder="1" applyAlignment="1">
      <alignment horizontal="center" vertical="center" wrapText="1"/>
      <protection/>
    </xf>
    <xf numFmtId="3" fontId="10" fillId="0" borderId="15" xfId="61" applyNumberFormat="1" applyFont="1" applyBorder="1" applyAlignment="1">
      <alignment vertical="center" wrapText="1"/>
      <protection/>
    </xf>
    <xf numFmtId="0" fontId="10" fillId="0" borderId="15" xfId="61" applyFont="1" applyBorder="1" applyAlignment="1">
      <alignment horizontal="center" vertical="center" wrapText="1"/>
      <protection/>
    </xf>
    <xf numFmtId="183" fontId="10" fillId="0" borderId="15" xfId="61" applyNumberFormat="1" applyFont="1" applyBorder="1" applyAlignment="1">
      <alignment horizontal="center" vertical="center" wrapText="1"/>
      <protection/>
    </xf>
    <xf numFmtId="1" fontId="10" fillId="0" borderId="15" xfId="61" applyNumberFormat="1" applyFont="1" applyBorder="1" applyAlignment="1">
      <alignment horizontal="center" vertical="center" wrapText="1"/>
      <protection/>
    </xf>
    <xf numFmtId="180" fontId="10" fillId="33" borderId="15" xfId="61" applyNumberFormat="1" applyFont="1" applyFill="1" applyBorder="1" applyAlignment="1">
      <alignment horizontal="center" vertical="center" wrapText="1"/>
      <protection/>
    </xf>
    <xf numFmtId="191" fontId="10" fillId="0" borderId="15" xfId="43" applyNumberFormat="1" applyFont="1" applyBorder="1" applyAlignment="1">
      <alignment horizontal="center" vertical="center" wrapText="1"/>
    </xf>
    <xf numFmtId="183" fontId="8" fillId="0" borderId="10" xfId="43" applyNumberFormat="1" applyFont="1" applyBorder="1" applyAlignment="1">
      <alignment horizontal="center" vertical="center" wrapText="1"/>
    </xf>
    <xf numFmtId="3" fontId="8" fillId="0" borderId="10" xfId="43" applyNumberFormat="1" applyFont="1" applyBorder="1" applyAlignment="1">
      <alignment horizontal="center" vertical="center" wrapText="1"/>
    </xf>
    <xf numFmtId="3" fontId="8" fillId="0" borderId="10" xfId="43" applyNumberFormat="1" applyFont="1" applyBorder="1" applyAlignment="1">
      <alignment horizontal="right" vertical="center" wrapText="1"/>
    </xf>
    <xf numFmtId="0" fontId="20" fillId="0" borderId="0" xfId="61" applyFont="1" applyAlignment="1">
      <alignment horizontal="center"/>
      <protection/>
    </xf>
    <xf numFmtId="183" fontId="20" fillId="0" borderId="0" xfId="61" applyNumberFormat="1" applyFont="1">
      <alignment/>
      <protection/>
    </xf>
    <xf numFmtId="180" fontId="20" fillId="33" borderId="0" xfId="61" applyNumberFormat="1" applyFont="1" applyFill="1">
      <alignment/>
      <protection/>
    </xf>
    <xf numFmtId="191" fontId="20" fillId="0" borderId="0" xfId="61" applyNumberFormat="1" applyFont="1" applyAlignment="1">
      <alignment horizontal="center"/>
      <protection/>
    </xf>
    <xf numFmtId="191" fontId="20" fillId="0" borderId="0" xfId="61" applyNumberFormat="1" applyFont="1">
      <alignment/>
      <protection/>
    </xf>
    <xf numFmtId="180" fontId="20" fillId="0" borderId="0" xfId="61" applyNumberFormat="1" applyFont="1">
      <alignment/>
      <protection/>
    </xf>
    <xf numFmtId="0" fontId="20" fillId="33" borderId="0" xfId="61" applyFont="1" applyFill="1" applyAlignment="1">
      <alignment horizontal="center"/>
      <protection/>
    </xf>
    <xf numFmtId="3" fontId="2" fillId="33" borderId="10" xfId="41" applyNumberFormat="1" applyFont="1" applyFill="1" applyBorder="1" applyAlignment="1">
      <alignment horizontal="right" vertical="center" wrapText="1"/>
    </xf>
    <xf numFmtId="3" fontId="0" fillId="0" borderId="0" xfId="0" applyNumberFormat="1" applyFont="1" applyFill="1" applyBorder="1" applyAlignment="1" applyProtection="1">
      <alignment/>
      <protection/>
    </xf>
    <xf numFmtId="182" fontId="0" fillId="0" borderId="0" xfId="41" applyNumberFormat="1" applyFont="1" applyFill="1" applyBorder="1" applyAlignment="1" applyProtection="1">
      <alignment/>
      <protection/>
    </xf>
    <xf numFmtId="193" fontId="8" fillId="33" borderId="13" xfId="0"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protection/>
    </xf>
    <xf numFmtId="0" fontId="8" fillId="33" borderId="16"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10" fillId="33" borderId="12" xfId="0" applyNumberFormat="1" applyFont="1" applyFill="1" applyBorder="1" applyAlignment="1" applyProtection="1">
      <alignment horizontal="center" vertical="center"/>
      <protection/>
    </xf>
    <xf numFmtId="0" fontId="10" fillId="33" borderId="14" xfId="0" applyNumberFormat="1" applyFont="1" applyFill="1" applyBorder="1" applyAlignment="1" applyProtection="1">
      <alignment horizontal="center" vertical="center"/>
      <protection/>
    </xf>
    <xf numFmtId="186" fontId="8" fillId="33" borderId="13" xfId="0" applyNumberFormat="1" applyFont="1" applyFill="1" applyBorder="1" applyAlignment="1" applyProtection="1">
      <alignment horizontal="center" vertical="center"/>
      <protection/>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3" xfId="0" applyFont="1" applyFill="1" applyBorder="1" applyAlignment="1">
      <alignment horizontal="center" vertical="center"/>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 fillId="0" borderId="16" xfId="61" applyFont="1" applyBorder="1" applyAlignment="1">
      <alignment horizontal="center" vertical="center" wrapText="1"/>
      <protection/>
    </xf>
    <xf numFmtId="0" fontId="2" fillId="0" borderId="13" xfId="61" applyFont="1" applyBorder="1" applyAlignment="1">
      <alignment horizontal="center" vertical="center" wrapText="1"/>
      <protection/>
    </xf>
    <xf numFmtId="0" fontId="4" fillId="33" borderId="19"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0" borderId="10" xfId="61" applyNumberFormat="1" applyFont="1" applyBorder="1" applyAlignment="1">
      <alignment horizontal="center" vertical="center" wrapText="1"/>
      <protection/>
    </xf>
    <xf numFmtId="0" fontId="8" fillId="0" borderId="13"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7" fillId="0" borderId="0" xfId="61" applyFont="1" applyBorder="1" applyAlignment="1">
      <alignment horizontal="center" wrapText="1"/>
      <protection/>
    </xf>
    <xf numFmtId="0" fontId="8" fillId="0" borderId="25" xfId="61" applyFont="1" applyBorder="1" applyAlignment="1">
      <alignment horizontal="center" wrapText="1"/>
      <protection/>
    </xf>
    <xf numFmtId="0" fontId="8" fillId="0" borderId="21" xfId="61" applyFont="1" applyBorder="1" applyAlignment="1">
      <alignment horizontal="center" wrapText="1"/>
      <protection/>
    </xf>
    <xf numFmtId="0" fontId="8" fillId="0" borderId="20" xfId="61" applyFont="1" applyBorder="1" applyAlignment="1">
      <alignment horizontal="center" wrapText="1"/>
      <protection/>
    </xf>
    <xf numFmtId="0" fontId="8" fillId="33" borderId="17" xfId="61" applyFont="1" applyFill="1" applyBorder="1" applyAlignment="1">
      <alignment horizontal="center" vertical="center" wrapText="1"/>
      <protection/>
    </xf>
    <xf numFmtId="0" fontId="8" fillId="33" borderId="13" xfId="61" applyFont="1" applyFill="1" applyBorder="1" applyAlignment="1">
      <alignment horizontal="center" vertical="center" wrapText="1"/>
      <protection/>
    </xf>
    <xf numFmtId="0" fontId="9" fillId="0" borderId="25" xfId="61" applyFont="1" applyBorder="1" applyAlignment="1">
      <alignment horizontal="center" vertical="center" wrapText="1"/>
      <protection/>
    </xf>
    <xf numFmtId="0" fontId="9" fillId="0" borderId="21" xfId="61" applyFont="1" applyBorder="1" applyAlignment="1">
      <alignment horizontal="center" vertical="center" wrapText="1"/>
      <protection/>
    </xf>
    <xf numFmtId="0" fontId="9" fillId="0" borderId="20" xfId="61" applyFont="1" applyBorder="1" applyAlignment="1">
      <alignment horizontal="center" vertical="center" wrapText="1"/>
      <protection/>
    </xf>
    <xf numFmtId="43" fontId="3" fillId="33" borderId="0" xfId="41" applyFont="1" applyFill="1" applyBorder="1" applyAlignment="1" applyProtection="1">
      <alignment horizontal="center" vertical="center" wrapText="1"/>
      <protection/>
    </xf>
    <xf numFmtId="43" fontId="41" fillId="33" borderId="21" xfId="41" applyFont="1" applyFill="1" applyBorder="1" applyAlignment="1" applyProtection="1">
      <alignment horizontal="center"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4" xfId="45"/>
    <cellStyle name="Currency" xfId="46"/>
    <cellStyle name="Currency [0]" xfId="47"/>
    <cellStyle name="Check Cel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4" xfId="61"/>
    <cellStyle name="Normal 3" xfId="62"/>
    <cellStyle name="Normal 4" xfId="63"/>
    <cellStyle name="Normal 5" xfId="64"/>
    <cellStyle name="Normal 6" xfId="65"/>
    <cellStyle name="Normal 7" xfId="66"/>
    <cellStyle name="Normal 8" xfId="67"/>
    <cellStyle name="Normal 9"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QDTY02\Documents\Zalo%20Received%20Files\TAI%20SAN%20-%20TDP%20CHU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20B&#224;%20Tr&#7883;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ài sả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ẢNG KÊ"/>
      <sheetName val="PA1"/>
      <sheetName val="70%"/>
    </sheetNames>
    <sheetDataSet>
      <sheetData sheetId="1">
        <row r="6">
          <cell r="B6" t="str">
            <v>Nguyễn Thị Trịnh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CJ84"/>
  <sheetViews>
    <sheetView tabSelected="1" zoomScale="115" zoomScaleNormal="115" workbookViewId="0" topLeftCell="A1">
      <selection activeCell="K7" sqref="K7"/>
    </sheetView>
  </sheetViews>
  <sheetFormatPr defaultColWidth="9.140625" defaultRowHeight="12.75"/>
  <cols>
    <col min="1" max="1" width="5.00390625" style="3" customWidth="1"/>
    <col min="2" max="2" width="20.140625" style="4" customWidth="1"/>
    <col min="3" max="3" width="8.421875" style="3" customWidth="1"/>
    <col min="4" max="4" width="5.421875" style="3" customWidth="1"/>
    <col min="5" max="5" width="5.57421875" style="3" customWidth="1"/>
    <col min="6" max="6" width="8.421875" style="5" customWidth="1"/>
    <col min="7" max="7" width="10.421875" style="3" customWidth="1"/>
    <col min="8" max="8" width="10.57421875" style="3" customWidth="1"/>
    <col min="9" max="9" width="12.140625" style="3" customWidth="1"/>
    <col min="10" max="10" width="7.7109375" style="3" customWidth="1"/>
    <col min="11" max="11" width="11.00390625" style="3" customWidth="1"/>
    <col min="12" max="12" width="12.421875" style="3" customWidth="1"/>
    <col min="13" max="13" width="10.28125" style="3" customWidth="1"/>
    <col min="14" max="14" width="11.57421875" style="3" customWidth="1"/>
    <col min="15" max="15" width="12.421875" style="3" customWidth="1"/>
    <col min="16" max="16384" width="9.140625" style="2" customWidth="1"/>
  </cols>
  <sheetData>
    <row r="1" spans="1:15" ht="47.25" customHeight="1">
      <c r="A1" s="98" t="s">
        <v>53</v>
      </c>
      <c r="B1" s="98"/>
      <c r="C1" s="98"/>
      <c r="D1" s="98"/>
      <c r="E1" s="98"/>
      <c r="F1" s="98"/>
      <c r="G1" s="98"/>
      <c r="H1" s="98"/>
      <c r="I1" s="98"/>
      <c r="J1" s="98"/>
      <c r="K1" s="98"/>
      <c r="L1" s="98"/>
      <c r="M1" s="98"/>
      <c r="N1" s="98"/>
      <c r="O1" s="98"/>
    </row>
    <row r="2" spans="1:15" ht="30.75" customHeight="1">
      <c r="A2" s="99" t="s">
        <v>55</v>
      </c>
      <c r="B2" s="99"/>
      <c r="C2" s="99"/>
      <c r="D2" s="99"/>
      <c r="E2" s="99"/>
      <c r="F2" s="99"/>
      <c r="G2" s="99"/>
      <c r="H2" s="99"/>
      <c r="I2" s="99"/>
      <c r="J2" s="99"/>
      <c r="K2" s="99"/>
      <c r="L2" s="99"/>
      <c r="M2" s="99"/>
      <c r="N2" s="99"/>
      <c r="O2" s="99"/>
    </row>
    <row r="3" spans="1:15" ht="23.25" customHeight="1">
      <c r="A3" s="66" t="s">
        <v>2</v>
      </c>
      <c r="B3" s="65" t="s">
        <v>3</v>
      </c>
      <c r="C3" s="67" t="s">
        <v>13</v>
      </c>
      <c r="D3" s="65" t="s">
        <v>15</v>
      </c>
      <c r="E3" s="65"/>
      <c r="F3" s="65"/>
      <c r="G3" s="65" t="s">
        <v>4</v>
      </c>
      <c r="H3" s="65"/>
      <c r="I3" s="65"/>
      <c r="J3" s="65"/>
      <c r="K3" s="65" t="s">
        <v>14</v>
      </c>
      <c r="L3" s="65" t="s">
        <v>10</v>
      </c>
      <c r="M3" s="65"/>
      <c r="N3" s="65"/>
      <c r="O3" s="60" t="s">
        <v>24</v>
      </c>
    </row>
    <row r="4" spans="1:15" ht="65.25" customHeight="1">
      <c r="A4" s="66"/>
      <c r="B4" s="65"/>
      <c r="C4" s="68"/>
      <c r="D4" s="12" t="s">
        <v>5</v>
      </c>
      <c r="E4" s="12" t="s">
        <v>6</v>
      </c>
      <c r="F4" s="12" t="s">
        <v>8</v>
      </c>
      <c r="G4" s="12" t="s">
        <v>5</v>
      </c>
      <c r="H4" s="12" t="s">
        <v>9</v>
      </c>
      <c r="I4" s="12" t="s">
        <v>0</v>
      </c>
      <c r="J4" s="12" t="s">
        <v>7</v>
      </c>
      <c r="K4" s="66"/>
      <c r="L4" s="12" t="s">
        <v>11</v>
      </c>
      <c r="M4" s="12" t="s">
        <v>1</v>
      </c>
      <c r="N4" s="12" t="s">
        <v>12</v>
      </c>
      <c r="O4" s="61"/>
    </row>
    <row r="5" spans="1:15" ht="27.75" customHeight="1">
      <c r="A5" s="62">
        <v>1</v>
      </c>
      <c r="B5" s="62" t="s">
        <v>37</v>
      </c>
      <c r="C5" s="62" t="s">
        <v>28</v>
      </c>
      <c r="D5" s="14">
        <v>12</v>
      </c>
      <c r="E5" s="14">
        <v>69</v>
      </c>
      <c r="F5" s="15">
        <v>269.6</v>
      </c>
      <c r="G5" s="14" t="s">
        <v>38</v>
      </c>
      <c r="H5" s="14">
        <v>101</v>
      </c>
      <c r="I5" s="14">
        <v>246</v>
      </c>
      <c r="J5" s="14">
        <v>246</v>
      </c>
      <c r="K5" s="14" t="s">
        <v>32</v>
      </c>
      <c r="L5" s="14">
        <f>+F5</f>
        <v>269.6</v>
      </c>
      <c r="M5" s="14"/>
      <c r="N5" s="14">
        <f>+L5+M5</f>
        <v>269.6</v>
      </c>
      <c r="O5" s="14"/>
    </row>
    <row r="6" spans="1:15" ht="27.75" customHeight="1">
      <c r="A6" s="62"/>
      <c r="B6" s="62"/>
      <c r="C6" s="62"/>
      <c r="D6" s="14">
        <v>14</v>
      </c>
      <c r="E6" s="14">
        <v>62</v>
      </c>
      <c r="F6" s="15">
        <v>302.8</v>
      </c>
      <c r="G6" s="14" t="s">
        <v>39</v>
      </c>
      <c r="H6" s="14">
        <v>88</v>
      </c>
      <c r="I6" s="14">
        <v>290</v>
      </c>
      <c r="J6" s="14">
        <v>290</v>
      </c>
      <c r="K6" s="14" t="s">
        <v>32</v>
      </c>
      <c r="L6" s="14">
        <f>+F6</f>
        <v>302.8</v>
      </c>
      <c r="M6" s="14"/>
      <c r="N6" s="14">
        <f>+L6+M6</f>
        <v>302.8</v>
      </c>
      <c r="O6" s="14"/>
    </row>
    <row r="7" spans="1:15" ht="27.75" customHeight="1">
      <c r="A7" s="63"/>
      <c r="B7" s="63"/>
      <c r="C7" s="63"/>
      <c r="D7" s="26">
        <v>14</v>
      </c>
      <c r="E7" s="26">
        <v>24</v>
      </c>
      <c r="F7" s="27">
        <v>284.5</v>
      </c>
      <c r="G7" s="26" t="s">
        <v>39</v>
      </c>
      <c r="H7" s="26">
        <v>92</v>
      </c>
      <c r="I7" s="26">
        <v>258</v>
      </c>
      <c r="J7" s="26">
        <v>258</v>
      </c>
      <c r="K7" s="26" t="s">
        <v>32</v>
      </c>
      <c r="L7" s="26">
        <f>+F7</f>
        <v>284.5</v>
      </c>
      <c r="M7" s="26"/>
      <c r="N7" s="26">
        <f>+L7+M7</f>
        <v>284.5</v>
      </c>
      <c r="O7" s="26"/>
    </row>
    <row r="8" spans="1:18" ht="26.25" customHeight="1">
      <c r="A8" s="64" t="s">
        <v>16</v>
      </c>
      <c r="B8" s="64"/>
      <c r="C8" s="24"/>
      <c r="D8" s="25"/>
      <c r="E8" s="25"/>
      <c r="F8" s="25">
        <f>SUM(F5:F7)</f>
        <v>856.9000000000001</v>
      </c>
      <c r="G8" s="25"/>
      <c r="H8" s="25"/>
      <c r="I8" s="25">
        <f>SUM(I5:I7)</f>
        <v>794</v>
      </c>
      <c r="J8" s="25"/>
      <c r="K8" s="25"/>
      <c r="L8" s="25">
        <f>SUM(L5:L7)</f>
        <v>856.9000000000001</v>
      </c>
      <c r="M8" s="58">
        <v>0</v>
      </c>
      <c r="N8" s="28">
        <f>SUM(N5:N7)</f>
        <v>856.9000000000001</v>
      </c>
      <c r="O8" s="25"/>
      <c r="Q8" s="17"/>
      <c r="R8" s="17"/>
    </row>
    <row r="9" ht="26.25" customHeight="1">
      <c r="R9" s="17"/>
    </row>
    <row r="10" ht="26.25" customHeight="1">
      <c r="N10" s="6"/>
    </row>
    <row r="11" ht="26.25" customHeight="1"/>
    <row r="12" ht="26.25" customHeight="1"/>
    <row r="13" ht="26.25" customHeight="1"/>
    <row r="14" ht="26.25" customHeight="1"/>
    <row r="15" ht="26.25" customHeight="1"/>
    <row r="16" ht="26.25" customHeight="1"/>
    <row r="17" ht="26.25" customHeight="1"/>
    <row r="18" ht="26.25" customHeight="1"/>
    <row r="19" ht="30" customHeight="1"/>
    <row r="20" ht="30" customHeight="1"/>
    <row r="21" ht="30" customHeight="1"/>
    <row r="22" ht="30"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spans="1:88" s="7" customFormat="1" ht="26.25" customHeight="1">
      <c r="A83" s="3"/>
      <c r="B83" s="4"/>
      <c r="C83" s="3"/>
      <c r="D83" s="3"/>
      <c r="E83" s="3"/>
      <c r="F83" s="5"/>
      <c r="G83" s="3"/>
      <c r="H83" s="3"/>
      <c r="I83" s="3"/>
      <c r="J83" s="3"/>
      <c r="K83" s="3"/>
      <c r="L83" s="3"/>
      <c r="M83" s="3"/>
      <c r="N83" s="3"/>
      <c r="O83" s="3"/>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row>
    <row r="84" spans="1:88" s="8" customFormat="1" ht="20.25" customHeight="1">
      <c r="A84" s="3"/>
      <c r="B84" s="4"/>
      <c r="C84" s="3"/>
      <c r="D84" s="3"/>
      <c r="E84" s="3"/>
      <c r="F84" s="5"/>
      <c r="G84" s="3"/>
      <c r="H84" s="3"/>
      <c r="I84" s="3"/>
      <c r="J84" s="3"/>
      <c r="K84" s="3"/>
      <c r="L84" s="3"/>
      <c r="M84" s="3"/>
      <c r="N84" s="3"/>
      <c r="O84" s="3"/>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row>
  </sheetData>
  <sheetProtection/>
  <mergeCells count="14">
    <mergeCell ref="A1:O1"/>
    <mergeCell ref="A2:O2"/>
    <mergeCell ref="A3:A4"/>
    <mergeCell ref="B3:B4"/>
    <mergeCell ref="C3:C4"/>
    <mergeCell ref="D3:F3"/>
    <mergeCell ref="K3:K4"/>
    <mergeCell ref="L3:N3"/>
    <mergeCell ref="O3:O4"/>
    <mergeCell ref="A5:A7"/>
    <mergeCell ref="B5:B7"/>
    <mergeCell ref="C5:C7"/>
    <mergeCell ref="A8:B8"/>
    <mergeCell ref="G3:J3"/>
  </mergeCells>
  <printOptions/>
  <pageMargins left="0.4330708661417323" right="0" top="0.5511811023622047" bottom="0.5905511811023623"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V44"/>
  <sheetViews>
    <sheetView workbookViewId="0" topLeftCell="A1">
      <selection activeCell="K5" sqref="K5"/>
    </sheetView>
  </sheetViews>
  <sheetFormatPr defaultColWidth="9.140625" defaultRowHeight="12.75"/>
  <cols>
    <col min="1" max="1" width="4.57421875" style="0" customWidth="1"/>
    <col min="2" max="2" width="11.8515625" style="10" customWidth="1"/>
    <col min="3" max="6" width="10.57421875" style="1" customWidth="1"/>
    <col min="7" max="8" width="11.00390625" style="1" customWidth="1"/>
    <col min="9" max="9" width="11.00390625" style="0" customWidth="1"/>
    <col min="10" max="10" width="11.421875" style="0" customWidth="1"/>
    <col min="11" max="11" width="10.57421875" style="0" customWidth="1"/>
    <col min="12" max="12" width="10.7109375" style="0" customWidth="1"/>
    <col min="13" max="13" width="11.8515625" style="0" customWidth="1"/>
    <col min="14" max="14" width="9.7109375" style="1" customWidth="1"/>
    <col min="15" max="15" width="10.8515625" style="1" customWidth="1"/>
    <col min="16" max="16" width="12.28125" style="0" customWidth="1"/>
    <col min="17" max="17" width="15.7109375" style="0" customWidth="1"/>
    <col min="18" max="18" width="26.421875" style="0" customWidth="1"/>
    <col min="19" max="19" width="15.57421875" style="0" bestFit="1" customWidth="1"/>
    <col min="21" max="21" width="19.28125" style="0" bestFit="1" customWidth="1"/>
  </cols>
  <sheetData>
    <row r="1" spans="1:17" ht="51.75" customHeight="1">
      <c r="A1" s="78" t="s">
        <v>54</v>
      </c>
      <c r="B1" s="78"/>
      <c r="C1" s="78"/>
      <c r="D1" s="78"/>
      <c r="E1" s="78"/>
      <c r="F1" s="78"/>
      <c r="G1" s="78"/>
      <c r="H1" s="78"/>
      <c r="I1" s="78"/>
      <c r="J1" s="78"/>
      <c r="K1" s="78"/>
      <c r="L1" s="78"/>
      <c r="M1" s="78"/>
      <c r="N1" s="78"/>
      <c r="O1" s="78"/>
      <c r="P1" s="78"/>
      <c r="Q1" s="79"/>
    </row>
    <row r="2" spans="1:17" ht="18" customHeight="1">
      <c r="A2" s="80" t="str">
        <f>+'BẢNG KÊ'!A2:O2</f>
        <v>(Kèm theo Quyết định số …../QĐ- UBND  ngày …. tháng 5 năm 2023 của UBND huyện Tân Yên)</v>
      </c>
      <c r="B2" s="80"/>
      <c r="C2" s="80"/>
      <c r="D2" s="80"/>
      <c r="E2" s="80"/>
      <c r="F2" s="80"/>
      <c r="G2" s="80"/>
      <c r="H2" s="80"/>
      <c r="I2" s="80"/>
      <c r="J2" s="80"/>
      <c r="K2" s="80"/>
      <c r="L2" s="80"/>
      <c r="M2" s="80"/>
      <c r="N2" s="80"/>
      <c r="O2" s="80"/>
      <c r="P2" s="80"/>
      <c r="Q2" s="80"/>
    </row>
    <row r="3" spans="1:17" ht="52.5" customHeight="1">
      <c r="A3" s="85" t="s">
        <v>2</v>
      </c>
      <c r="B3" s="85" t="s">
        <v>17</v>
      </c>
      <c r="C3" s="75" t="s">
        <v>26</v>
      </c>
      <c r="D3" s="75"/>
      <c r="E3" s="75"/>
      <c r="F3" s="85" t="s">
        <v>14</v>
      </c>
      <c r="G3" s="75" t="s">
        <v>10</v>
      </c>
      <c r="H3" s="75"/>
      <c r="I3" s="75"/>
      <c r="J3" s="83" t="s">
        <v>18</v>
      </c>
      <c r="K3" s="84"/>
      <c r="L3" s="84"/>
      <c r="M3" s="84"/>
      <c r="N3" s="84"/>
      <c r="O3" s="84"/>
      <c r="P3" s="76" t="s">
        <v>35</v>
      </c>
      <c r="Q3" s="76" t="s">
        <v>36</v>
      </c>
    </row>
    <row r="4" spans="1:17" ht="156" customHeight="1">
      <c r="A4" s="85"/>
      <c r="B4" s="85"/>
      <c r="C4" s="9" t="s">
        <v>19</v>
      </c>
      <c r="D4" s="9" t="s">
        <v>20</v>
      </c>
      <c r="E4" s="9" t="s">
        <v>21</v>
      </c>
      <c r="F4" s="85"/>
      <c r="G4" s="9" t="s">
        <v>22</v>
      </c>
      <c r="H4" s="9" t="s">
        <v>23</v>
      </c>
      <c r="I4" s="9" t="s">
        <v>25</v>
      </c>
      <c r="J4" s="9" t="s">
        <v>29</v>
      </c>
      <c r="K4" s="9" t="s">
        <v>31</v>
      </c>
      <c r="L4" s="9" t="s">
        <v>27</v>
      </c>
      <c r="M4" s="9" t="s">
        <v>30</v>
      </c>
      <c r="N4" s="19" t="s">
        <v>33</v>
      </c>
      <c r="O4" s="20" t="s">
        <v>34</v>
      </c>
      <c r="P4" s="77"/>
      <c r="Q4" s="77"/>
    </row>
    <row r="5" spans="1:48" s="16" customFormat="1" ht="33" customHeight="1">
      <c r="A5" s="69">
        <v>1</v>
      </c>
      <c r="B5" s="72" t="str">
        <f>+'BẢNG KÊ'!B5</f>
        <v>Nguyễn Thị Trịnh</v>
      </c>
      <c r="C5" s="23">
        <f>+'BẢNG KÊ'!D5</f>
        <v>12</v>
      </c>
      <c r="D5" s="23">
        <f>+'BẢNG KÊ'!E5</f>
        <v>69</v>
      </c>
      <c r="E5" s="23">
        <f>+'BẢNG KÊ'!F5</f>
        <v>269.6</v>
      </c>
      <c r="F5" s="23" t="str">
        <f>+'BẢNG KÊ'!K5</f>
        <v>LUC</v>
      </c>
      <c r="G5" s="23">
        <f>+'BẢNG KÊ'!N5</f>
        <v>269.6</v>
      </c>
      <c r="H5" s="23">
        <f>+'BẢNG KÊ'!L5</f>
        <v>269.6</v>
      </c>
      <c r="I5" s="23">
        <f>'BẢNG KÊ'!M5</f>
        <v>0</v>
      </c>
      <c r="J5" s="18">
        <f>H5*52000</f>
        <v>14019200.000000002</v>
      </c>
      <c r="K5" s="18">
        <f>G5*8800</f>
        <v>2372480</v>
      </c>
      <c r="L5" s="18">
        <f>H5*10000</f>
        <v>2696000</v>
      </c>
      <c r="M5" s="18">
        <f>H5*156000</f>
        <v>42057600</v>
      </c>
      <c r="N5" s="18">
        <f>I5*26000</f>
        <v>0</v>
      </c>
      <c r="O5" s="18">
        <f>SUM(J5:N5)</f>
        <v>61145280</v>
      </c>
      <c r="P5" s="21">
        <f>I5*52000</f>
        <v>0</v>
      </c>
      <c r="Q5" s="21">
        <f>O5+P5</f>
        <v>61145280</v>
      </c>
      <c r="R5" s="57"/>
      <c r="S5"/>
      <c r="T5"/>
      <c r="U5"/>
      <c r="V5"/>
      <c r="W5"/>
      <c r="X5"/>
      <c r="Y5"/>
      <c r="Z5"/>
      <c r="AA5"/>
      <c r="AB5"/>
      <c r="AC5"/>
      <c r="AD5"/>
      <c r="AE5"/>
      <c r="AF5"/>
      <c r="AG5"/>
      <c r="AH5"/>
      <c r="AI5"/>
      <c r="AJ5"/>
      <c r="AK5"/>
      <c r="AL5"/>
      <c r="AM5"/>
      <c r="AN5"/>
      <c r="AO5"/>
      <c r="AP5"/>
      <c r="AQ5"/>
      <c r="AR5"/>
      <c r="AS5"/>
      <c r="AT5"/>
      <c r="AU5"/>
      <c r="AV5"/>
    </row>
    <row r="6" spans="1:48" s="16" customFormat="1" ht="33" customHeight="1">
      <c r="A6" s="70"/>
      <c r="B6" s="73"/>
      <c r="C6" s="23">
        <f>+'BẢNG KÊ'!D6</f>
        <v>14</v>
      </c>
      <c r="D6" s="23">
        <f>+'BẢNG KÊ'!E6</f>
        <v>62</v>
      </c>
      <c r="E6" s="23">
        <f>+'BẢNG KÊ'!F6</f>
        <v>302.8</v>
      </c>
      <c r="F6" s="23" t="str">
        <f>+'BẢNG KÊ'!K6</f>
        <v>LUC</v>
      </c>
      <c r="G6" s="23">
        <f>+'BẢNG KÊ'!N6</f>
        <v>302.8</v>
      </c>
      <c r="H6" s="23">
        <f>+'BẢNG KÊ'!L6</f>
        <v>302.8</v>
      </c>
      <c r="I6" s="23">
        <f>'BẢNG KÊ'!M6</f>
        <v>0</v>
      </c>
      <c r="J6" s="18">
        <f>H6*52000</f>
        <v>15745600</v>
      </c>
      <c r="K6" s="18">
        <f>G6*8800</f>
        <v>2664640</v>
      </c>
      <c r="L6" s="18">
        <f>H6*10000</f>
        <v>3028000</v>
      </c>
      <c r="M6" s="18">
        <f>H6*156000</f>
        <v>47236800</v>
      </c>
      <c r="N6" s="18">
        <f>I6*26000</f>
        <v>0</v>
      </c>
      <c r="O6" s="18">
        <f>SUM(J6:N6)</f>
        <v>68675040</v>
      </c>
      <c r="P6" s="21">
        <f>I6*52000</f>
        <v>0</v>
      </c>
      <c r="Q6" s="21">
        <f>O6+P6</f>
        <v>68675040</v>
      </c>
      <c r="R6" s="57"/>
      <c r="S6"/>
      <c r="T6"/>
      <c r="U6"/>
      <c r="V6"/>
      <c r="W6"/>
      <c r="X6"/>
      <c r="Y6"/>
      <c r="Z6"/>
      <c r="AA6"/>
      <c r="AB6"/>
      <c r="AC6"/>
      <c r="AD6"/>
      <c r="AE6"/>
      <c r="AF6"/>
      <c r="AG6"/>
      <c r="AH6"/>
      <c r="AI6"/>
      <c r="AJ6"/>
      <c r="AK6"/>
      <c r="AL6"/>
      <c r="AM6"/>
      <c r="AN6"/>
      <c r="AO6"/>
      <c r="AP6"/>
      <c r="AQ6"/>
      <c r="AR6"/>
      <c r="AS6"/>
      <c r="AT6"/>
      <c r="AU6"/>
      <c r="AV6"/>
    </row>
    <row r="7" spans="1:48" s="16" customFormat="1" ht="33" customHeight="1">
      <c r="A7" s="71"/>
      <c r="B7" s="74"/>
      <c r="C7" s="23">
        <f>+'BẢNG KÊ'!D7</f>
        <v>14</v>
      </c>
      <c r="D7" s="23">
        <f>+'BẢNG KÊ'!E7</f>
        <v>24</v>
      </c>
      <c r="E7" s="23">
        <f>+'BẢNG KÊ'!F7</f>
        <v>284.5</v>
      </c>
      <c r="F7" s="23" t="str">
        <f>+'BẢNG KÊ'!K7</f>
        <v>LUC</v>
      </c>
      <c r="G7" s="23">
        <f>+'BẢNG KÊ'!N7</f>
        <v>284.5</v>
      </c>
      <c r="H7" s="23">
        <f>+'BẢNG KÊ'!L7</f>
        <v>284.5</v>
      </c>
      <c r="I7" s="23">
        <f>'BẢNG KÊ'!M7</f>
        <v>0</v>
      </c>
      <c r="J7" s="18">
        <f>H7*52000</f>
        <v>14794000</v>
      </c>
      <c r="K7" s="18">
        <f>G7*8800</f>
        <v>2503600</v>
      </c>
      <c r="L7" s="18">
        <f>H7*10000</f>
        <v>2845000</v>
      </c>
      <c r="M7" s="18">
        <f>H7*156000</f>
        <v>44382000</v>
      </c>
      <c r="N7" s="18">
        <f>I7*26000</f>
        <v>0</v>
      </c>
      <c r="O7" s="18">
        <f>SUM(J7:N7)</f>
        <v>64524600</v>
      </c>
      <c r="P7" s="21">
        <f>I7*52000</f>
        <v>0</v>
      </c>
      <c r="Q7" s="21">
        <f>O7+P7</f>
        <v>64524600</v>
      </c>
      <c r="R7" s="57"/>
      <c r="S7"/>
      <c r="T7"/>
      <c r="U7"/>
      <c r="V7"/>
      <c r="W7"/>
      <c r="X7"/>
      <c r="Y7"/>
      <c r="Z7"/>
      <c r="AA7"/>
      <c r="AB7"/>
      <c r="AC7"/>
      <c r="AD7"/>
      <c r="AE7"/>
      <c r="AF7"/>
      <c r="AG7"/>
      <c r="AH7"/>
      <c r="AI7"/>
      <c r="AJ7"/>
      <c r="AK7"/>
      <c r="AL7"/>
      <c r="AM7"/>
      <c r="AN7"/>
      <c r="AO7"/>
      <c r="AP7"/>
      <c r="AQ7"/>
      <c r="AR7"/>
      <c r="AS7"/>
      <c r="AT7"/>
      <c r="AU7"/>
      <c r="AV7"/>
    </row>
    <row r="8" spans="1:48" s="11" customFormat="1" ht="32.25" customHeight="1">
      <c r="A8" s="81" t="s">
        <v>16</v>
      </c>
      <c r="B8" s="82"/>
      <c r="C8" s="13"/>
      <c r="D8" s="13"/>
      <c r="E8" s="22">
        <f>SUM(E5:E7)</f>
        <v>856.9000000000001</v>
      </c>
      <c r="F8" s="22"/>
      <c r="G8" s="22">
        <f aca="true" t="shared" si="0" ref="G8:Q8">SUM(G5:G7)</f>
        <v>856.9000000000001</v>
      </c>
      <c r="H8" s="22">
        <f t="shared" si="0"/>
        <v>856.9000000000001</v>
      </c>
      <c r="I8" s="22">
        <f t="shared" si="0"/>
        <v>0</v>
      </c>
      <c r="J8" s="55">
        <f t="shared" si="0"/>
        <v>44558800</v>
      </c>
      <c r="K8" s="55">
        <f t="shared" si="0"/>
        <v>7540720</v>
      </c>
      <c r="L8" s="55">
        <f t="shared" si="0"/>
        <v>8569000</v>
      </c>
      <c r="M8" s="55">
        <f t="shared" si="0"/>
        <v>133676400</v>
      </c>
      <c r="N8" s="55">
        <f t="shared" si="0"/>
        <v>0</v>
      </c>
      <c r="O8" s="55">
        <f t="shared" si="0"/>
        <v>194344920</v>
      </c>
      <c r="P8" s="55">
        <f t="shared" si="0"/>
        <v>0</v>
      </c>
      <c r="Q8" s="55">
        <f t="shared" si="0"/>
        <v>194344920</v>
      </c>
      <c r="R8" s="57"/>
      <c r="S8" s="56"/>
      <c r="T8"/>
      <c r="U8"/>
      <c r="V8"/>
      <c r="W8"/>
      <c r="X8"/>
      <c r="Y8"/>
      <c r="Z8"/>
      <c r="AA8"/>
      <c r="AB8"/>
      <c r="AC8"/>
      <c r="AD8"/>
      <c r="AE8"/>
      <c r="AF8"/>
      <c r="AG8"/>
      <c r="AH8"/>
      <c r="AI8"/>
      <c r="AJ8"/>
      <c r="AK8"/>
      <c r="AL8"/>
      <c r="AM8"/>
      <c r="AN8"/>
      <c r="AO8"/>
      <c r="AP8"/>
      <c r="AQ8"/>
      <c r="AR8"/>
      <c r="AS8"/>
      <c r="AT8"/>
      <c r="AU8"/>
      <c r="AV8"/>
    </row>
    <row r="9" spans="17:19" ht="36" customHeight="1">
      <c r="Q9" s="56"/>
      <c r="S9" s="57"/>
    </row>
    <row r="10" spans="17:19" ht="36" customHeight="1">
      <c r="Q10" s="56"/>
      <c r="S10" s="56"/>
    </row>
    <row r="11" ht="24.75" customHeight="1">
      <c r="Q11" s="57"/>
    </row>
    <row r="12" spans="2:17" ht="22.5" customHeight="1">
      <c r="B12"/>
      <c r="C12"/>
      <c r="D12"/>
      <c r="E12"/>
      <c r="F12"/>
      <c r="G12"/>
      <c r="H12"/>
      <c r="N12"/>
      <c r="O12"/>
      <c r="Q12" s="59"/>
    </row>
    <row r="13" spans="2:15" ht="40.5" customHeight="1">
      <c r="B13"/>
      <c r="C13"/>
      <c r="D13"/>
      <c r="E13"/>
      <c r="F13"/>
      <c r="G13"/>
      <c r="H13"/>
      <c r="N13"/>
      <c r="O13"/>
    </row>
    <row r="14" spans="2:15" ht="26.25" customHeight="1">
      <c r="B14"/>
      <c r="C14"/>
      <c r="D14"/>
      <c r="E14"/>
      <c r="F14"/>
      <c r="G14"/>
      <c r="H14"/>
      <c r="N14"/>
      <c r="O14"/>
    </row>
    <row r="15" spans="2:15" ht="31.5" customHeight="1">
      <c r="B15"/>
      <c r="C15"/>
      <c r="D15"/>
      <c r="E15"/>
      <c r="F15"/>
      <c r="G15"/>
      <c r="H15"/>
      <c r="N15"/>
      <c r="O15"/>
    </row>
    <row r="16" spans="2:15" ht="29.25" customHeight="1">
      <c r="B16"/>
      <c r="C16"/>
      <c r="D16"/>
      <c r="E16"/>
      <c r="F16"/>
      <c r="G16"/>
      <c r="H16"/>
      <c r="N16"/>
      <c r="O16"/>
    </row>
    <row r="17" spans="2:15" ht="25.5" customHeight="1">
      <c r="B17"/>
      <c r="C17"/>
      <c r="D17"/>
      <c r="E17"/>
      <c r="F17"/>
      <c r="G17"/>
      <c r="H17"/>
      <c r="N17"/>
      <c r="O17"/>
    </row>
    <row r="18" spans="2:15" ht="44.25" customHeight="1">
      <c r="B18"/>
      <c r="C18"/>
      <c r="D18"/>
      <c r="E18"/>
      <c r="F18"/>
      <c r="G18"/>
      <c r="H18"/>
      <c r="N18"/>
      <c r="O18"/>
    </row>
    <row r="19" spans="2:15" ht="44.25" customHeight="1">
      <c r="B19"/>
      <c r="C19"/>
      <c r="D19"/>
      <c r="E19"/>
      <c r="F19"/>
      <c r="G19"/>
      <c r="H19"/>
      <c r="N19"/>
      <c r="O19"/>
    </row>
    <row r="20" spans="2:15" ht="30" customHeight="1">
      <c r="B20"/>
      <c r="C20"/>
      <c r="D20"/>
      <c r="E20"/>
      <c r="F20"/>
      <c r="G20"/>
      <c r="H20"/>
      <c r="N20"/>
      <c r="O20"/>
    </row>
    <row r="21" spans="2:15" ht="30" customHeight="1">
      <c r="B21"/>
      <c r="C21"/>
      <c r="D21"/>
      <c r="E21"/>
      <c r="F21"/>
      <c r="G21"/>
      <c r="H21"/>
      <c r="N21"/>
      <c r="O21"/>
    </row>
    <row r="22" spans="2:15" ht="39" customHeight="1">
      <c r="B22"/>
      <c r="C22"/>
      <c r="D22"/>
      <c r="E22"/>
      <c r="F22"/>
      <c r="G22"/>
      <c r="H22"/>
      <c r="N22"/>
      <c r="O22"/>
    </row>
    <row r="23" spans="2:15" ht="34.5" customHeight="1">
      <c r="B23"/>
      <c r="C23"/>
      <c r="D23"/>
      <c r="E23"/>
      <c r="F23"/>
      <c r="G23"/>
      <c r="H23"/>
      <c r="N23"/>
      <c r="O23"/>
    </row>
    <row r="24" spans="2:15" ht="28.5" customHeight="1">
      <c r="B24"/>
      <c r="C24"/>
      <c r="D24"/>
      <c r="E24"/>
      <c r="F24"/>
      <c r="G24"/>
      <c r="H24"/>
      <c r="N24"/>
      <c r="O24"/>
    </row>
    <row r="25" spans="2:15" ht="44.25" customHeight="1">
      <c r="B25"/>
      <c r="C25"/>
      <c r="D25"/>
      <c r="E25"/>
      <c r="F25"/>
      <c r="G25"/>
      <c r="H25"/>
      <c r="N25"/>
      <c r="O25"/>
    </row>
    <row r="26" spans="2:15" ht="37.5" customHeight="1">
      <c r="B26"/>
      <c r="C26"/>
      <c r="D26"/>
      <c r="E26"/>
      <c r="F26"/>
      <c r="G26"/>
      <c r="H26"/>
      <c r="N26"/>
      <c r="O26"/>
    </row>
    <row r="27" spans="2:15" ht="38.25" customHeight="1">
      <c r="B27"/>
      <c r="C27"/>
      <c r="D27"/>
      <c r="E27"/>
      <c r="F27"/>
      <c r="G27"/>
      <c r="H27"/>
      <c r="N27"/>
      <c r="O27"/>
    </row>
    <row r="28" spans="2:15" ht="33" customHeight="1">
      <c r="B28"/>
      <c r="C28"/>
      <c r="D28"/>
      <c r="E28"/>
      <c r="F28"/>
      <c r="G28"/>
      <c r="H28"/>
      <c r="N28"/>
      <c r="O28"/>
    </row>
    <row r="29" spans="2:15" ht="31.5" customHeight="1">
      <c r="B29"/>
      <c r="C29"/>
      <c r="D29"/>
      <c r="E29"/>
      <c r="F29"/>
      <c r="G29"/>
      <c r="H29"/>
      <c r="N29"/>
      <c r="O29"/>
    </row>
    <row r="30" spans="2:15" ht="35.25" customHeight="1">
      <c r="B30"/>
      <c r="C30"/>
      <c r="D30"/>
      <c r="E30"/>
      <c r="F30"/>
      <c r="G30"/>
      <c r="H30"/>
      <c r="N30"/>
      <c r="O30"/>
    </row>
    <row r="31" spans="2:15" ht="31.5" customHeight="1">
      <c r="B31"/>
      <c r="C31"/>
      <c r="D31"/>
      <c r="E31"/>
      <c r="F31"/>
      <c r="G31"/>
      <c r="H31"/>
      <c r="N31"/>
      <c r="O31"/>
    </row>
    <row r="32" spans="2:15" ht="25.5" customHeight="1">
      <c r="B32"/>
      <c r="C32"/>
      <c r="D32"/>
      <c r="E32"/>
      <c r="F32"/>
      <c r="G32"/>
      <c r="H32"/>
      <c r="N32"/>
      <c r="O32"/>
    </row>
    <row r="33" spans="2:15" ht="30" customHeight="1">
      <c r="B33"/>
      <c r="C33"/>
      <c r="D33"/>
      <c r="E33"/>
      <c r="F33"/>
      <c r="G33"/>
      <c r="H33"/>
      <c r="N33"/>
      <c r="O33"/>
    </row>
    <row r="34" spans="2:15" ht="25.5" customHeight="1">
      <c r="B34"/>
      <c r="C34"/>
      <c r="D34"/>
      <c r="E34"/>
      <c r="F34"/>
      <c r="G34"/>
      <c r="H34"/>
      <c r="N34"/>
      <c r="O34"/>
    </row>
    <row r="35" spans="2:15" ht="23.25" customHeight="1">
      <c r="B35"/>
      <c r="C35"/>
      <c r="D35"/>
      <c r="E35"/>
      <c r="F35"/>
      <c r="G35"/>
      <c r="H35"/>
      <c r="N35"/>
      <c r="O35"/>
    </row>
    <row r="36" spans="2:15" ht="26.25" customHeight="1">
      <c r="B36"/>
      <c r="C36"/>
      <c r="D36"/>
      <c r="E36"/>
      <c r="F36"/>
      <c r="G36"/>
      <c r="H36"/>
      <c r="N36"/>
      <c r="O36"/>
    </row>
    <row r="37" spans="2:15" ht="31.5" customHeight="1">
      <c r="B37"/>
      <c r="C37"/>
      <c r="D37"/>
      <c r="E37"/>
      <c r="F37"/>
      <c r="G37"/>
      <c r="H37"/>
      <c r="N37"/>
      <c r="O37"/>
    </row>
    <row r="38" spans="2:15" ht="33.75" customHeight="1">
      <c r="B38"/>
      <c r="C38"/>
      <c r="D38"/>
      <c r="E38"/>
      <c r="F38"/>
      <c r="G38"/>
      <c r="H38"/>
      <c r="N38"/>
      <c r="O38"/>
    </row>
    <row r="39" spans="2:15" ht="33.75" customHeight="1">
      <c r="B39"/>
      <c r="C39"/>
      <c r="D39"/>
      <c r="E39"/>
      <c r="F39"/>
      <c r="G39"/>
      <c r="H39"/>
      <c r="N39"/>
      <c r="O39"/>
    </row>
    <row r="40" spans="2:15" ht="48" customHeight="1">
      <c r="B40"/>
      <c r="C40"/>
      <c r="D40"/>
      <c r="E40"/>
      <c r="F40"/>
      <c r="G40"/>
      <c r="H40"/>
      <c r="N40"/>
      <c r="O40"/>
    </row>
    <row r="41" spans="2:15" ht="38.25" customHeight="1">
      <c r="B41"/>
      <c r="C41"/>
      <c r="D41"/>
      <c r="E41"/>
      <c r="F41"/>
      <c r="G41"/>
      <c r="H41"/>
      <c r="N41"/>
      <c r="O41"/>
    </row>
    <row r="42" spans="2:15" ht="34.5" customHeight="1">
      <c r="B42"/>
      <c r="C42"/>
      <c r="D42"/>
      <c r="E42"/>
      <c r="F42"/>
      <c r="G42"/>
      <c r="H42"/>
      <c r="N42"/>
      <c r="O42"/>
    </row>
    <row r="43" spans="2:15" ht="37.5" customHeight="1">
      <c r="B43"/>
      <c r="C43"/>
      <c r="D43"/>
      <c r="E43"/>
      <c r="F43"/>
      <c r="G43"/>
      <c r="H43"/>
      <c r="N43"/>
      <c r="O43"/>
    </row>
    <row r="44" spans="2:15" ht="30.75" customHeight="1">
      <c r="B44"/>
      <c r="C44"/>
      <c r="D44"/>
      <c r="E44"/>
      <c r="F44"/>
      <c r="G44"/>
      <c r="H44"/>
      <c r="N44"/>
      <c r="O44"/>
    </row>
  </sheetData>
  <sheetProtection/>
  <mergeCells count="13">
    <mergeCell ref="A8:B8"/>
    <mergeCell ref="J3:O3"/>
    <mergeCell ref="A3:A4"/>
    <mergeCell ref="B3:B4"/>
    <mergeCell ref="C3:E3"/>
    <mergeCell ref="F3:F4"/>
    <mergeCell ref="A5:A7"/>
    <mergeCell ref="B5:B7"/>
    <mergeCell ref="G3:I3"/>
    <mergeCell ref="P3:P4"/>
    <mergeCell ref="Q3:Q4"/>
    <mergeCell ref="A1:Q1"/>
    <mergeCell ref="A2:Q2"/>
  </mergeCells>
  <printOptions/>
  <pageMargins left="0.5" right="0.25" top="0" bottom="0.46" header="0" footer="0"/>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P17"/>
  <sheetViews>
    <sheetView workbookViewId="0" topLeftCell="A1">
      <selection activeCell="I4" sqref="I4"/>
    </sheetView>
  </sheetViews>
  <sheetFormatPr defaultColWidth="9.140625" defaultRowHeight="12.75"/>
  <cols>
    <col min="1" max="1" width="5.28125" style="48" customWidth="1"/>
    <col min="2" max="2" width="19.140625" style="31" customWidth="1"/>
    <col min="3" max="3" width="6.57421875" style="31" customWidth="1"/>
    <col min="4" max="4" width="6.00390625" style="31" customWidth="1"/>
    <col min="5" max="5" width="6.57421875" style="49" customWidth="1"/>
    <col min="6" max="6" width="7.00390625" style="49" customWidth="1"/>
    <col min="7" max="7" width="8.00390625" style="50" customWidth="1"/>
    <col min="8" max="8" width="7.421875" style="50" customWidth="1"/>
    <col min="9" max="9" width="9.421875" style="48" customWidth="1"/>
    <col min="10" max="10" width="11.28125" style="48" customWidth="1"/>
    <col min="11" max="11" width="22.421875" style="31" customWidth="1"/>
    <col min="12" max="12" width="11.140625" style="31" customWidth="1"/>
    <col min="13" max="13" width="9.140625" style="31" customWidth="1"/>
    <col min="14" max="14" width="11.28125" style="31" bestFit="1" customWidth="1"/>
    <col min="15" max="15" width="33.57421875" style="31" customWidth="1"/>
    <col min="16" max="16" width="7.140625" style="31" customWidth="1"/>
    <col min="17" max="17" width="7.7109375" style="31" customWidth="1"/>
    <col min="18" max="18" width="6.8515625" style="31" customWidth="1"/>
    <col min="19" max="19" width="9.140625" style="31" customWidth="1"/>
    <col min="20" max="20" width="10.28125" style="31" bestFit="1" customWidth="1"/>
    <col min="21" max="16384" width="9.140625" style="31" customWidth="1"/>
  </cols>
  <sheetData>
    <row r="1" spans="1:13" ht="52.5" customHeight="1">
      <c r="A1" s="89" t="s">
        <v>40</v>
      </c>
      <c r="B1" s="89"/>
      <c r="C1" s="89"/>
      <c r="D1" s="89"/>
      <c r="E1" s="89"/>
      <c r="F1" s="89"/>
      <c r="G1" s="89"/>
      <c r="H1" s="89"/>
      <c r="I1" s="89"/>
      <c r="J1" s="89"/>
      <c r="K1" s="89"/>
      <c r="L1" s="29"/>
      <c r="M1" s="30"/>
    </row>
    <row r="2" spans="1:12" ht="57" customHeight="1">
      <c r="A2" s="80" t="str">
        <f>+'BẢNG KÊ'!A2:O2</f>
        <v>(Kèm theo Quyết định số …../QĐ- UBND  ngày …. tháng 5 năm 2023 của UBND huyện Tân Yên)</v>
      </c>
      <c r="B2" s="80"/>
      <c r="C2" s="80"/>
      <c r="D2" s="80"/>
      <c r="E2" s="80"/>
      <c r="F2" s="80"/>
      <c r="G2" s="80"/>
      <c r="H2" s="80"/>
      <c r="I2" s="80"/>
      <c r="J2" s="80"/>
      <c r="K2" s="80"/>
      <c r="L2" s="32"/>
    </row>
    <row r="3" spans="1:11" ht="30.75" customHeight="1">
      <c r="A3" s="87" t="s">
        <v>2</v>
      </c>
      <c r="B3" s="87" t="s">
        <v>41</v>
      </c>
      <c r="C3" s="87" t="s">
        <v>42</v>
      </c>
      <c r="D3" s="87" t="s">
        <v>43</v>
      </c>
      <c r="E3" s="90" t="s">
        <v>44</v>
      </c>
      <c r="F3" s="91"/>
      <c r="G3" s="92"/>
      <c r="H3" s="93" t="s">
        <v>45</v>
      </c>
      <c r="I3" s="95" t="s">
        <v>46</v>
      </c>
      <c r="J3" s="96"/>
      <c r="K3" s="97"/>
    </row>
    <row r="4" spans="1:16" ht="78.75" customHeight="1">
      <c r="A4" s="88"/>
      <c r="B4" s="88"/>
      <c r="C4" s="88"/>
      <c r="D4" s="88"/>
      <c r="E4" s="34" t="s">
        <v>47</v>
      </c>
      <c r="F4" s="35" t="s">
        <v>48</v>
      </c>
      <c r="G4" s="36" t="s">
        <v>49</v>
      </c>
      <c r="H4" s="94"/>
      <c r="I4" s="33" t="s">
        <v>50</v>
      </c>
      <c r="J4" s="33" t="s">
        <v>51</v>
      </c>
      <c r="K4" s="33" t="s">
        <v>52</v>
      </c>
      <c r="L4" s="37"/>
      <c r="M4" s="37"/>
      <c r="N4" s="37"/>
      <c r="O4" s="37"/>
      <c r="P4" s="37"/>
    </row>
    <row r="5" spans="1:11" ht="50.25" customHeight="1">
      <c r="A5" s="38">
        <v>1</v>
      </c>
      <c r="B5" s="39" t="str">
        <f>+'[2]PA1'!B6</f>
        <v>Nguyễn Thị Trịnh</v>
      </c>
      <c r="C5" s="40">
        <v>360</v>
      </c>
      <c r="D5" s="40">
        <f>+C5*70%</f>
        <v>251.99999999999997</v>
      </c>
      <c r="E5" s="41">
        <f>+PA1!H5+PA1!H6+PA1!H7</f>
        <v>856.9000000000001</v>
      </c>
      <c r="F5" s="42">
        <v>0</v>
      </c>
      <c r="G5" s="43">
        <f>E5+F5</f>
        <v>856.9000000000001</v>
      </c>
      <c r="H5" s="43">
        <f>+G5/D5</f>
        <v>3.400396825396826</v>
      </c>
      <c r="I5" s="42">
        <v>3</v>
      </c>
      <c r="J5" s="44">
        <v>3500000</v>
      </c>
      <c r="K5" s="44">
        <f>+J5*I5</f>
        <v>10500000</v>
      </c>
    </row>
    <row r="6" spans="1:11" ht="26.25" customHeight="1">
      <c r="A6" s="86" t="s">
        <v>16</v>
      </c>
      <c r="B6" s="86"/>
      <c r="C6" s="33"/>
      <c r="D6" s="33"/>
      <c r="E6" s="45">
        <f>SUM(E5:E5)</f>
        <v>856.9000000000001</v>
      </c>
      <c r="F6" s="45"/>
      <c r="G6" s="45">
        <f>SUM(G5:G5)</f>
        <v>856.9000000000001</v>
      </c>
      <c r="H6" s="45">
        <f>SUM(H5:H5)</f>
        <v>3.400396825396826</v>
      </c>
      <c r="I6" s="46">
        <f>SUM(I5:I5)</f>
        <v>3</v>
      </c>
      <c r="J6" s="45"/>
      <c r="K6" s="47">
        <f>SUM(K5:K5)</f>
        <v>10500000</v>
      </c>
    </row>
    <row r="8" spans="10:11" ht="15.75">
      <c r="J8" s="51"/>
      <c r="K8" s="52"/>
    </row>
    <row r="15" spans="4:10" ht="15.75">
      <c r="D15" s="49"/>
      <c r="E15" s="53"/>
      <c r="H15" s="54"/>
      <c r="J15" s="31"/>
    </row>
    <row r="16" spans="4:10" ht="15.75">
      <c r="D16" s="49"/>
      <c r="E16" s="53"/>
      <c r="H16" s="54"/>
      <c r="J16" s="31"/>
    </row>
    <row r="17" spans="4:10" ht="15.75">
      <c r="D17" s="49"/>
      <c r="E17" s="53"/>
      <c r="H17" s="54"/>
      <c r="J17" s="31"/>
    </row>
  </sheetData>
  <sheetProtection/>
  <mergeCells count="10">
    <mergeCell ref="A6:B6"/>
    <mergeCell ref="A3:A4"/>
    <mergeCell ref="B3:B4"/>
    <mergeCell ref="A1:K1"/>
    <mergeCell ref="A2:K2"/>
    <mergeCell ref="C3:C4"/>
    <mergeCell ref="D3:D4"/>
    <mergeCell ref="E3:G3"/>
    <mergeCell ref="H3:H4"/>
    <mergeCell ref="I3:K3"/>
  </mergeCells>
  <printOptions/>
  <pageMargins left="1.36" right="0.1968503937007874" top="0.6" bottom="0.2362204724409449"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TPTHAO</dc:creator>
  <cp:keywords/>
  <dc:description/>
  <cp:lastModifiedBy>MyPC</cp:lastModifiedBy>
  <cp:lastPrinted>2023-05-08T14:33:01Z</cp:lastPrinted>
  <dcterms:created xsi:type="dcterms:W3CDTF">2021-08-27T02:53:01Z</dcterms:created>
  <dcterms:modified xsi:type="dcterms:W3CDTF">2023-05-08T14:33:04Z</dcterms:modified>
  <cp:category/>
  <cp:version/>
  <cp:contentType/>
  <cp:contentStatus/>
</cp:coreProperties>
</file>