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Năm 2022\Dạy nghề\Đăng ký 2022\"/>
    </mc:Choice>
  </mc:AlternateContent>
  <bookViews>
    <workbookView xWindow="0" yWindow="0" windowWidth="20490" windowHeight="7755"/>
  </bookViews>
  <sheets>
    <sheet name="PL02.KH23" sheetId="7" r:id="rId1"/>
  </sheets>
  <definedNames>
    <definedName name="_xlnm.Print_Titles" localSheetId="0">PL02.KH23!$4:$6</definedName>
  </definedNames>
  <calcPr calcId="162913"/>
</workbook>
</file>

<file path=xl/calcChain.xml><?xml version="1.0" encoding="utf-8"?>
<calcChain xmlns="http://schemas.openxmlformats.org/spreadsheetml/2006/main">
  <c r="G8" i="7" l="1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F8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F16" i="7"/>
  <c r="AA20" i="7"/>
  <c r="AA21" i="7"/>
  <c r="X21" i="7" s="1"/>
  <c r="AA22" i="7"/>
  <c r="X19" i="7"/>
  <c r="AD19" i="7"/>
  <c r="AA19" i="7"/>
  <c r="AA18" i="7"/>
  <c r="AA17" i="7"/>
  <c r="W17" i="7"/>
  <c r="Z20" i="7"/>
  <c r="Z22" i="7"/>
  <c r="Z21" i="7"/>
  <c r="Z19" i="7"/>
  <c r="Z18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Y20" i="7"/>
  <c r="AB20" i="7"/>
  <c r="AC20" i="7"/>
  <c r="F20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Y17" i="7"/>
  <c r="Z17" i="7"/>
  <c r="AB17" i="7"/>
  <c r="AC17" i="7"/>
  <c r="F17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F9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G14" i="7"/>
  <c r="F14" i="7"/>
  <c r="X12" i="7"/>
  <c r="X13" i="7"/>
  <c r="AD13" i="7" s="1"/>
  <c r="X15" i="7"/>
  <c r="AD15" i="7" s="1"/>
  <c r="X18" i="7"/>
  <c r="AD18" i="7" s="1"/>
  <c r="X22" i="7"/>
  <c r="AD22" i="7" s="1"/>
  <c r="AD12" i="7"/>
  <c r="AD11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Y12" i="7"/>
  <c r="Z12" i="7"/>
  <c r="AA12" i="7"/>
  <c r="AB12" i="7"/>
  <c r="AC12" i="7"/>
  <c r="F12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F10" i="7"/>
  <c r="AD17" i="7" l="1"/>
  <c r="X17" i="7"/>
  <c r="AD21" i="7"/>
  <c r="AD20" i="7" s="1"/>
  <c r="X20" i="7"/>
  <c r="F15" i="7"/>
  <c r="AB15" i="7" s="1"/>
  <c r="F11" i="7"/>
  <c r="AB11" i="7" s="1"/>
  <c r="F18" i="7"/>
  <c r="F19" i="7"/>
  <c r="F21" i="7"/>
  <c r="F22" i="7"/>
  <c r="F13" i="7"/>
  <c r="AB13" i="7" s="1"/>
  <c r="AA15" i="7"/>
  <c r="AA11" i="7"/>
  <c r="Z15" i="7"/>
  <c r="Z11" i="7"/>
  <c r="AA13" i="7"/>
  <c r="Z13" i="7"/>
  <c r="Y11" i="7"/>
  <c r="Y21" i="7"/>
  <c r="AB21" i="7"/>
  <c r="Y22" i="7"/>
  <c r="AB22" i="7"/>
  <c r="Y13" i="7"/>
  <c r="X11" i="7" l="1"/>
  <c r="Y18" i="7"/>
  <c r="AB19" i="7"/>
  <c r="AB18" i="7"/>
  <c r="Y15" i="7" l="1"/>
  <c r="Y19" i="7"/>
</calcChain>
</file>

<file path=xl/sharedStrings.xml><?xml version="1.0" encoding="utf-8"?>
<sst xmlns="http://schemas.openxmlformats.org/spreadsheetml/2006/main" count="71" uniqueCount="61">
  <si>
    <t>TT</t>
  </si>
  <si>
    <t>Chương trình MTQG/cơ sở GDNN, cơ sở HĐ GDNN/ngành, nghề đào tạo</t>
  </si>
  <si>
    <t>Trình độ đào tạo</t>
  </si>
  <si>
    <r>
      <rPr>
        <b/>
        <sz val="10"/>
        <rFont val="Times New Roman"/>
        <family val="1"/>
      </rPr>
      <t xml:space="preserve">Tổng số  người </t>
    </r>
    <r>
      <rPr>
        <sz val="10"/>
        <rFont val="Times New Roman"/>
        <family val="1"/>
      </rPr>
      <t xml:space="preserve">(người) </t>
    </r>
  </si>
  <si>
    <r>
      <rPr>
        <b/>
        <sz val="10"/>
        <rFont val="Times New Roman"/>
        <family val="1"/>
      </rPr>
      <t xml:space="preserve">Nữ
</t>
    </r>
    <r>
      <rPr>
        <sz val="10"/>
        <rFont val="Times New Roman"/>
        <family val="1"/>
      </rPr>
      <t>(người)</t>
    </r>
  </si>
  <si>
    <r>
      <rPr>
        <b/>
        <sz val="10"/>
        <rFont val="Times New Roman"/>
        <family val="1"/>
      </rPr>
      <t xml:space="preserve">Phân theo đối tượng hỗ trợ (người) 
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(Lưu ý: Người học thuộc nhiều đối tượng hỗ trợ ở mỗi CTMTQG thì CQ báo cáo chỉ lựa chọn đối tượng ở mức ưu tiên cao nhất để ghi vào cột tương ứng) </t>
    </r>
  </si>
  <si>
    <t>Sơ cấp</t>
  </si>
  <si>
    <t>Đào tạo dưới 3 tháng</t>
  </si>
  <si>
    <t>Đối tượng 1</t>
  </si>
  <si>
    <t>Đối tượng 2</t>
  </si>
  <si>
    <t>Đối tượng 3</t>
  </si>
  <si>
    <t>Người khuyết tật</t>
  </si>
  <si>
    <t>Người DTTS</t>
  </si>
  <si>
    <t>Người dân tộc kinh thuộc hộ cận nghèo sinh sống ở vùng đồng bào DTTS và MN</t>
  </si>
  <si>
    <t>Người thuộc hộ nghèo</t>
  </si>
  <si>
    <t>Người kinh thuộc hộ nghèo sinh sống ở vùng đồng bào DTTS và MN</t>
  </si>
  <si>
    <t>Người được hưởng chính sách ưu đãi NCC với CM</t>
  </si>
  <si>
    <t>Người thuộc hộ bị thu hồi đất nông nghiệp, đất kinh doanh</t>
  </si>
  <si>
    <t>Lao động nữ bị mất việc làm</t>
  </si>
  <si>
    <t>Người thuộc hộ cận nghèo</t>
  </si>
  <si>
    <t>Người thuộc hộ mới thoát nghèo</t>
  </si>
  <si>
    <t>Người lao động có thu nhập thấp</t>
  </si>
  <si>
    <t>Thanh niên hoàn thành nghĩa vụ quân sự</t>
  </si>
  <si>
    <t>Thanh niên hoàn thành  nghĩa vụ công an</t>
  </si>
  <si>
    <t>Thanh niên tình nguyện hoàn thành nhiệm vụ thực hiện chương trình, dự án PTKT-XH</t>
  </si>
  <si>
    <t>Người chấp hành xong hình phạt tù</t>
  </si>
  <si>
    <t>Lao động nông thôn khác</t>
  </si>
  <si>
    <t>Tổng cộng (A+B+C)</t>
  </si>
  <si>
    <t>A</t>
  </si>
  <si>
    <t>Chương trình MTQG giảm nghèo bền vững</t>
  </si>
  <si>
    <t>I</t>
  </si>
  <si>
    <t>Nhóm nghề phi nông nghiệp</t>
  </si>
  <si>
    <t>II</t>
  </si>
  <si>
    <t>Nhóm nghề nông nghiệp</t>
  </si>
  <si>
    <r>
      <rPr>
        <b/>
        <sz val="10"/>
        <rFont val="Times New Roman"/>
        <family val="1"/>
      </rPr>
      <t>Địa bàn tuyển sinh</t>
    </r>
    <r>
      <rPr>
        <sz val="10"/>
        <rFont val="Times New Roman"/>
        <family val="1"/>
      </rPr>
      <t xml:space="preserve"> (Ghi tên cấp xã)</t>
    </r>
  </si>
  <si>
    <r>
      <rPr>
        <b/>
        <sz val="10"/>
        <rFont val="Times New Roman"/>
        <family val="1"/>
      </rPr>
      <t xml:space="preserve">Kinh phí hỗ trợ </t>
    </r>
    <r>
      <rPr>
        <sz val="10"/>
        <rFont val="Times New Roman"/>
        <family val="1"/>
      </rPr>
      <t>(triệu đồng)</t>
    </r>
  </si>
  <si>
    <t>Kinh phí hỗ trợ đào tạo (a)</t>
  </si>
  <si>
    <t>Cộng (a)</t>
  </si>
  <si>
    <t/>
  </si>
  <si>
    <t>Nghề trồng rau an toàn</t>
  </si>
  <si>
    <t>x</t>
  </si>
  <si>
    <t>Nghề trồng bưởi cam chanh</t>
  </si>
  <si>
    <t>Nghề may công nghiệp</t>
  </si>
  <si>
    <t>Đại Hóa</t>
  </si>
  <si>
    <t>Quang Tiến</t>
  </si>
  <si>
    <t>Viêt Ngọc</t>
  </si>
  <si>
    <t>Trung tâm hỗ trợ Nông dân tỉnh BG</t>
  </si>
  <si>
    <t>Trung tâm GDNN-GDTX</t>
  </si>
  <si>
    <t xml:space="preserve"> Trung tâm GDNN-GDTX</t>
  </si>
  <si>
    <t>Trồng Nâm</t>
  </si>
  <si>
    <t>Nuôi cá nước ngọt trong ao</t>
  </si>
  <si>
    <t>May công nghiệp</t>
  </si>
  <si>
    <t>Trung tâm Hỗ trợ nông dân</t>
  </si>
  <si>
    <t>Trung tâm GDNN 2/9</t>
  </si>
  <si>
    <t>Lan Giới, Ngọc Vân, Song Vân, Lam Cốt</t>
  </si>
  <si>
    <t>Kinh phí hỗ trợ
 tiền ăn
(b)</t>
  </si>
  <si>
    <t>Kinh phí hỗ trợ
tiền đi lại
(c)</t>
  </si>
  <si>
    <t>Tổng kinh  phí đề
 nghị hỗ
 trợ
(a+b+c)</t>
  </si>
  <si>
    <r>
      <rPr>
        <sz val="12"/>
        <rFont val="Times New Roman"/>
        <family val="1"/>
      </rPr>
      <t>UBND HUYỆN TÂN YÊN</t>
    </r>
    <r>
      <rPr>
        <b/>
        <sz val="12"/>
        <rFont val="Times New Roman"/>
        <family val="1"/>
      </rPr>
      <t xml:space="preserve">
PHÒNG LAO ĐỘNG -TB&amp;XH</t>
    </r>
  </si>
  <si>
    <r>
      <t xml:space="preserve">KẾ HOẠCH 
Hỗ trợ đào tạo nghề sơ cấp, đào tạo dưới 3 tháng theo các Chương trình MTQG năm 2023
</t>
    </r>
    <r>
      <rPr>
        <i/>
        <sz val="14"/>
        <rFont val="Times New Roman"/>
        <family val="1"/>
      </rPr>
      <t>(Kèm theo Công văn số:…………/LĐTB&amp;XH của Phòng Lao động -TB&amp;XH huyện Tân Yên)</t>
    </r>
  </si>
  <si>
    <t>Phụ lục số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</si>
</sst>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.##0.00"/>
  </numFmts>
  <fonts count="27">
    <font>
      <sz val="12"/>
      <color theme="1"/>
      <name val="Times New Roman"/>
      <charset val="134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i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2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164" fontId="5" fillId="2" borderId="0" xfId="1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/>
    <xf numFmtId="2" fontId="1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43" fontId="9" fillId="2" borderId="1" xfId="1" applyFont="1" applyFill="1" applyBorder="1" applyAlignment="1">
      <alignment horizontal="center" vertical="center" textRotation="90" wrapText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justify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horizontal="justify" vertical="center" wrapText="1"/>
    </xf>
    <xf numFmtId="49" fontId="24" fillId="2" borderId="1" xfId="1" applyNumberFormat="1" applyFont="1" applyFill="1" applyBorder="1" applyAlignment="1">
      <alignment horizontal="center" vertical="center"/>
    </xf>
    <xf numFmtId="49" fontId="26" fillId="2" borderId="1" xfId="1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17" fillId="2" borderId="1" xfId="1" quotePrefix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right" vertical="center" wrapText="1"/>
    </xf>
    <xf numFmtId="1" fontId="26" fillId="2" borderId="1" xfId="1" applyNumberFormat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>
      <alignment horizontal="center" vertical="center"/>
    </xf>
    <xf numFmtId="2" fontId="17" fillId="2" borderId="1" xfId="1" quotePrefix="1" applyNumberFormat="1" applyFont="1" applyFill="1" applyBorder="1" applyAlignment="1">
      <alignment horizontal="center" vertical="center"/>
    </xf>
    <xf numFmtId="49" fontId="17" fillId="2" borderId="1" xfId="1" quotePrefix="1" applyNumberFormat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43" fontId="24" fillId="2" borderId="1" xfId="1" applyFont="1" applyFill="1" applyBorder="1" applyAlignment="1">
      <alignment horizontal="center" vertical="center" textRotation="90" wrapText="1"/>
    </xf>
    <xf numFmtId="43" fontId="9" fillId="2" borderId="1" xfId="1" applyFont="1" applyFill="1" applyBorder="1" applyAlignment="1">
      <alignment horizontal="center" vertical="center" textRotation="90" wrapText="1"/>
    </xf>
    <xf numFmtId="43" fontId="9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409444</xdr:colOff>
      <xdr:row>2</xdr:row>
      <xdr:rowOff>125922</xdr:rowOff>
    </xdr:from>
    <xdr:to>
      <xdr:col>16</xdr:col>
      <xdr:colOff>390707</xdr:colOff>
      <xdr:row>2</xdr:row>
      <xdr:rowOff>125922</xdr:rowOff>
    </xdr:to>
    <xdr:cxnSp macro="">
      <xdr:nvCxnSpPr>
        <xdr:cNvPr id="3" name="Straight Connector 2"/>
        <xdr:cNvCxnSpPr/>
      </xdr:nvCxnSpPr>
      <xdr:spPr>
        <a:xfrm flipV="1">
          <a:off x="7730087" y="1119243"/>
          <a:ext cx="40634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313764</xdr:colOff>
      <xdr:row>0</xdr:row>
      <xdr:rowOff>459441</xdr:rowOff>
    </xdr:from>
    <xdr:to>
      <xdr:col>1</xdr:col>
      <xdr:colOff>1311088</xdr:colOff>
      <xdr:row>0</xdr:row>
      <xdr:rowOff>459441</xdr:rowOff>
    </xdr:to>
    <xdr:cxnSp macro="">
      <xdr:nvCxnSpPr>
        <xdr:cNvPr id="4" name="Straight Connector 3"/>
        <xdr:cNvCxnSpPr/>
      </xdr:nvCxnSpPr>
      <xdr:spPr>
        <a:xfrm>
          <a:off x="739588" y="459441"/>
          <a:ext cx="9973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B1" zoomScale="85" zoomScaleNormal="85" workbookViewId="0">
      <pane ySplit="6" topLeftCell="A7" activePane="bottomLeft" state="frozen"/>
      <selection pane="bottomLeft" activeCell="AE5" sqref="AE5"/>
    </sheetView>
  </sheetViews>
  <sheetFormatPr defaultColWidth="8.75" defaultRowHeight="15.75"/>
  <cols>
    <col min="1" max="1" width="5.625" style="6" customWidth="1"/>
    <col min="2" max="2" width="22.375" style="7" customWidth="1"/>
    <col min="3" max="4" width="5.875" style="8" customWidth="1"/>
    <col min="5" max="5" width="8.875" style="6" customWidth="1"/>
    <col min="6" max="6" width="5.5" style="9" customWidth="1"/>
    <col min="7" max="7" width="5.875" style="6" customWidth="1"/>
    <col min="8" max="9" width="5.75" style="6" customWidth="1"/>
    <col min="10" max="10" width="6.625" style="6" customWidth="1"/>
    <col min="11" max="11" width="5.25" style="6" customWidth="1"/>
    <col min="12" max="14" width="6.625" style="6" customWidth="1"/>
    <col min="15" max="15" width="5.25" style="6" customWidth="1"/>
    <col min="16" max="25" width="5.125" style="6" customWidth="1"/>
    <col min="26" max="26" width="6.375" style="6" customWidth="1"/>
    <col min="27" max="30" width="5.125" style="6" customWidth="1"/>
    <col min="31" max="39" width="8.75" style="6"/>
    <col min="40" max="40" width="5.625" style="6" customWidth="1"/>
    <col min="41" max="41" width="23.125" style="6" customWidth="1"/>
    <col min="42" max="43" width="5.875" style="6" customWidth="1"/>
    <col min="44" max="44" width="9.625" style="6" customWidth="1"/>
    <col min="45" max="50" width="5.875" style="6" customWidth="1"/>
    <col min="51" max="51" width="4.75" style="6" customWidth="1"/>
    <col min="52" max="52" width="4.375" style="6" customWidth="1"/>
    <col min="53" max="57" width="5.25" style="6" customWidth="1"/>
    <col min="58" max="60" width="4.375" style="6" customWidth="1"/>
    <col min="61" max="61" width="7" style="6" customWidth="1"/>
    <col min="62" max="64" width="5.375" style="6" customWidth="1"/>
    <col min="65" max="65" width="10.375" style="6" customWidth="1"/>
    <col min="66" max="66" width="5.375" style="6" customWidth="1"/>
    <col min="67" max="67" width="9" style="6" customWidth="1"/>
    <col min="68" max="70" width="6.5" style="6" customWidth="1"/>
    <col min="71" max="295" width="8.75" style="6"/>
    <col min="296" max="296" width="5.625" style="6" customWidth="1"/>
    <col min="297" max="297" width="23.125" style="6" customWidth="1"/>
    <col min="298" max="299" width="5.875" style="6" customWidth="1"/>
    <col min="300" max="300" width="9.625" style="6" customWidth="1"/>
    <col min="301" max="306" width="5.875" style="6" customWidth="1"/>
    <col min="307" max="307" width="4.75" style="6" customWidth="1"/>
    <col min="308" max="308" width="4.375" style="6" customWidth="1"/>
    <col min="309" max="313" width="5.25" style="6" customWidth="1"/>
    <col min="314" max="316" width="4.375" style="6" customWidth="1"/>
    <col min="317" max="317" width="7" style="6" customWidth="1"/>
    <col min="318" max="320" width="5.375" style="6" customWidth="1"/>
    <col min="321" max="321" width="10.375" style="6" customWidth="1"/>
    <col min="322" max="322" width="5.375" style="6" customWidth="1"/>
    <col min="323" max="323" width="9" style="6" customWidth="1"/>
    <col min="324" max="326" width="6.5" style="6" customWidth="1"/>
    <col min="327" max="551" width="8.75" style="6"/>
    <col min="552" max="552" width="5.625" style="6" customWidth="1"/>
    <col min="553" max="553" width="23.125" style="6" customWidth="1"/>
    <col min="554" max="555" width="5.875" style="6" customWidth="1"/>
    <col min="556" max="556" width="9.625" style="6" customWidth="1"/>
    <col min="557" max="562" width="5.875" style="6" customWidth="1"/>
    <col min="563" max="563" width="4.75" style="6" customWidth="1"/>
    <col min="564" max="564" width="4.375" style="6" customWidth="1"/>
    <col min="565" max="569" width="5.25" style="6" customWidth="1"/>
    <col min="570" max="572" width="4.375" style="6" customWidth="1"/>
    <col min="573" max="573" width="7" style="6" customWidth="1"/>
    <col min="574" max="576" width="5.375" style="6" customWidth="1"/>
    <col min="577" max="577" width="10.375" style="6" customWidth="1"/>
    <col min="578" max="578" width="5.375" style="6" customWidth="1"/>
    <col min="579" max="579" width="9" style="6" customWidth="1"/>
    <col min="580" max="582" width="6.5" style="6" customWidth="1"/>
    <col min="583" max="807" width="8.75" style="6"/>
    <col min="808" max="808" width="5.625" style="6" customWidth="1"/>
    <col min="809" max="809" width="23.125" style="6" customWidth="1"/>
    <col min="810" max="811" width="5.875" style="6" customWidth="1"/>
    <col min="812" max="812" width="9.625" style="6" customWidth="1"/>
    <col min="813" max="818" width="5.875" style="6" customWidth="1"/>
    <col min="819" max="819" width="4.75" style="6" customWidth="1"/>
    <col min="820" max="820" width="4.375" style="6" customWidth="1"/>
    <col min="821" max="825" width="5.25" style="6" customWidth="1"/>
    <col min="826" max="828" width="4.375" style="6" customWidth="1"/>
    <col min="829" max="829" width="7" style="6" customWidth="1"/>
    <col min="830" max="832" width="5.375" style="6" customWidth="1"/>
    <col min="833" max="833" width="10.375" style="6" customWidth="1"/>
    <col min="834" max="834" width="5.375" style="6" customWidth="1"/>
    <col min="835" max="835" width="9" style="6" customWidth="1"/>
    <col min="836" max="838" width="6.5" style="6" customWidth="1"/>
    <col min="839" max="1063" width="8.75" style="6"/>
    <col min="1064" max="1064" width="5.625" style="6" customWidth="1"/>
    <col min="1065" max="1065" width="23.125" style="6" customWidth="1"/>
    <col min="1066" max="1067" width="5.875" style="6" customWidth="1"/>
    <col min="1068" max="1068" width="9.625" style="6" customWidth="1"/>
    <col min="1069" max="1074" width="5.875" style="6" customWidth="1"/>
    <col min="1075" max="1075" width="4.75" style="6" customWidth="1"/>
    <col min="1076" max="1076" width="4.375" style="6" customWidth="1"/>
    <col min="1077" max="1081" width="5.25" style="6" customWidth="1"/>
    <col min="1082" max="1084" width="4.375" style="6" customWidth="1"/>
    <col min="1085" max="1085" width="7" style="6" customWidth="1"/>
    <col min="1086" max="1088" width="5.375" style="6" customWidth="1"/>
    <col min="1089" max="1089" width="10.375" style="6" customWidth="1"/>
    <col min="1090" max="1090" width="5.375" style="6" customWidth="1"/>
    <col min="1091" max="1091" width="9" style="6" customWidth="1"/>
    <col min="1092" max="1094" width="6.5" style="6" customWidth="1"/>
    <col min="1095" max="1319" width="8.75" style="6"/>
    <col min="1320" max="1320" width="5.625" style="6" customWidth="1"/>
    <col min="1321" max="1321" width="23.125" style="6" customWidth="1"/>
    <col min="1322" max="1323" width="5.875" style="6" customWidth="1"/>
    <col min="1324" max="1324" width="9.625" style="6" customWidth="1"/>
    <col min="1325" max="1330" width="5.875" style="6" customWidth="1"/>
    <col min="1331" max="1331" width="4.75" style="6" customWidth="1"/>
    <col min="1332" max="1332" width="4.375" style="6" customWidth="1"/>
    <col min="1333" max="1337" width="5.25" style="6" customWidth="1"/>
    <col min="1338" max="1340" width="4.375" style="6" customWidth="1"/>
    <col min="1341" max="1341" width="7" style="6" customWidth="1"/>
    <col min="1342" max="1344" width="5.375" style="6" customWidth="1"/>
    <col min="1345" max="1345" width="10.375" style="6" customWidth="1"/>
    <col min="1346" max="1346" width="5.375" style="6" customWidth="1"/>
    <col min="1347" max="1347" width="9" style="6" customWidth="1"/>
    <col min="1348" max="1350" width="6.5" style="6" customWidth="1"/>
    <col min="1351" max="1575" width="8.75" style="6"/>
    <col min="1576" max="1576" width="5.625" style="6" customWidth="1"/>
    <col min="1577" max="1577" width="23.125" style="6" customWidth="1"/>
    <col min="1578" max="1579" width="5.875" style="6" customWidth="1"/>
    <col min="1580" max="1580" width="9.625" style="6" customWidth="1"/>
    <col min="1581" max="1586" width="5.875" style="6" customWidth="1"/>
    <col min="1587" max="1587" width="4.75" style="6" customWidth="1"/>
    <col min="1588" max="1588" width="4.375" style="6" customWidth="1"/>
    <col min="1589" max="1593" width="5.25" style="6" customWidth="1"/>
    <col min="1594" max="1596" width="4.375" style="6" customWidth="1"/>
    <col min="1597" max="1597" width="7" style="6" customWidth="1"/>
    <col min="1598" max="1600" width="5.375" style="6" customWidth="1"/>
    <col min="1601" max="1601" width="10.375" style="6" customWidth="1"/>
    <col min="1602" max="1602" width="5.375" style="6" customWidth="1"/>
    <col min="1603" max="1603" width="9" style="6" customWidth="1"/>
    <col min="1604" max="1606" width="6.5" style="6" customWidth="1"/>
    <col min="1607" max="1831" width="8.75" style="6"/>
    <col min="1832" max="1832" width="5.625" style="6" customWidth="1"/>
    <col min="1833" max="1833" width="23.125" style="6" customWidth="1"/>
    <col min="1834" max="1835" width="5.875" style="6" customWidth="1"/>
    <col min="1836" max="1836" width="9.625" style="6" customWidth="1"/>
    <col min="1837" max="1842" width="5.875" style="6" customWidth="1"/>
    <col min="1843" max="1843" width="4.75" style="6" customWidth="1"/>
    <col min="1844" max="1844" width="4.375" style="6" customWidth="1"/>
    <col min="1845" max="1849" width="5.25" style="6" customWidth="1"/>
    <col min="1850" max="1852" width="4.375" style="6" customWidth="1"/>
    <col min="1853" max="1853" width="7" style="6" customWidth="1"/>
    <col min="1854" max="1856" width="5.375" style="6" customWidth="1"/>
    <col min="1857" max="1857" width="10.375" style="6" customWidth="1"/>
    <col min="1858" max="1858" width="5.375" style="6" customWidth="1"/>
    <col min="1859" max="1859" width="9" style="6" customWidth="1"/>
    <col min="1860" max="1862" width="6.5" style="6" customWidth="1"/>
    <col min="1863" max="2087" width="8.75" style="6"/>
    <col min="2088" max="2088" width="5.625" style="6" customWidth="1"/>
    <col min="2089" max="2089" width="23.125" style="6" customWidth="1"/>
    <col min="2090" max="2091" width="5.875" style="6" customWidth="1"/>
    <col min="2092" max="2092" width="9.625" style="6" customWidth="1"/>
    <col min="2093" max="2098" width="5.875" style="6" customWidth="1"/>
    <col min="2099" max="2099" width="4.75" style="6" customWidth="1"/>
    <col min="2100" max="2100" width="4.375" style="6" customWidth="1"/>
    <col min="2101" max="2105" width="5.25" style="6" customWidth="1"/>
    <col min="2106" max="2108" width="4.375" style="6" customWidth="1"/>
    <col min="2109" max="2109" width="7" style="6" customWidth="1"/>
    <col min="2110" max="2112" width="5.375" style="6" customWidth="1"/>
    <col min="2113" max="2113" width="10.375" style="6" customWidth="1"/>
    <col min="2114" max="2114" width="5.375" style="6" customWidth="1"/>
    <col min="2115" max="2115" width="9" style="6" customWidth="1"/>
    <col min="2116" max="2118" width="6.5" style="6" customWidth="1"/>
    <col min="2119" max="2343" width="8.75" style="6"/>
    <col min="2344" max="2344" width="5.625" style="6" customWidth="1"/>
    <col min="2345" max="2345" width="23.125" style="6" customWidth="1"/>
    <col min="2346" max="2347" width="5.875" style="6" customWidth="1"/>
    <col min="2348" max="2348" width="9.625" style="6" customWidth="1"/>
    <col min="2349" max="2354" width="5.875" style="6" customWidth="1"/>
    <col min="2355" max="2355" width="4.75" style="6" customWidth="1"/>
    <col min="2356" max="2356" width="4.375" style="6" customWidth="1"/>
    <col min="2357" max="2361" width="5.25" style="6" customWidth="1"/>
    <col min="2362" max="2364" width="4.375" style="6" customWidth="1"/>
    <col min="2365" max="2365" width="7" style="6" customWidth="1"/>
    <col min="2366" max="2368" width="5.375" style="6" customWidth="1"/>
    <col min="2369" max="2369" width="10.375" style="6" customWidth="1"/>
    <col min="2370" max="2370" width="5.375" style="6" customWidth="1"/>
    <col min="2371" max="2371" width="9" style="6" customWidth="1"/>
    <col min="2372" max="2374" width="6.5" style="6" customWidth="1"/>
    <col min="2375" max="2599" width="8.75" style="6"/>
    <col min="2600" max="2600" width="5.625" style="6" customWidth="1"/>
    <col min="2601" max="2601" width="23.125" style="6" customWidth="1"/>
    <col min="2602" max="2603" width="5.875" style="6" customWidth="1"/>
    <col min="2604" max="2604" width="9.625" style="6" customWidth="1"/>
    <col min="2605" max="2610" width="5.875" style="6" customWidth="1"/>
    <col min="2611" max="2611" width="4.75" style="6" customWidth="1"/>
    <col min="2612" max="2612" width="4.375" style="6" customWidth="1"/>
    <col min="2613" max="2617" width="5.25" style="6" customWidth="1"/>
    <col min="2618" max="2620" width="4.375" style="6" customWidth="1"/>
    <col min="2621" max="2621" width="7" style="6" customWidth="1"/>
    <col min="2622" max="2624" width="5.375" style="6" customWidth="1"/>
    <col min="2625" max="2625" width="10.375" style="6" customWidth="1"/>
    <col min="2626" max="2626" width="5.375" style="6" customWidth="1"/>
    <col min="2627" max="2627" width="9" style="6" customWidth="1"/>
    <col min="2628" max="2630" width="6.5" style="6" customWidth="1"/>
    <col min="2631" max="2855" width="8.75" style="6"/>
    <col min="2856" max="2856" width="5.625" style="6" customWidth="1"/>
    <col min="2857" max="2857" width="23.125" style="6" customWidth="1"/>
    <col min="2858" max="2859" width="5.875" style="6" customWidth="1"/>
    <col min="2860" max="2860" width="9.625" style="6" customWidth="1"/>
    <col min="2861" max="2866" width="5.875" style="6" customWidth="1"/>
    <col min="2867" max="2867" width="4.75" style="6" customWidth="1"/>
    <col min="2868" max="2868" width="4.375" style="6" customWidth="1"/>
    <col min="2869" max="2873" width="5.25" style="6" customWidth="1"/>
    <col min="2874" max="2876" width="4.375" style="6" customWidth="1"/>
    <col min="2877" max="2877" width="7" style="6" customWidth="1"/>
    <col min="2878" max="2880" width="5.375" style="6" customWidth="1"/>
    <col min="2881" max="2881" width="10.375" style="6" customWidth="1"/>
    <col min="2882" max="2882" width="5.375" style="6" customWidth="1"/>
    <col min="2883" max="2883" width="9" style="6" customWidth="1"/>
    <col min="2884" max="2886" width="6.5" style="6" customWidth="1"/>
    <col min="2887" max="3111" width="8.75" style="6"/>
    <col min="3112" max="3112" width="5.625" style="6" customWidth="1"/>
    <col min="3113" max="3113" width="23.125" style="6" customWidth="1"/>
    <col min="3114" max="3115" width="5.875" style="6" customWidth="1"/>
    <col min="3116" max="3116" width="9.625" style="6" customWidth="1"/>
    <col min="3117" max="3122" width="5.875" style="6" customWidth="1"/>
    <col min="3123" max="3123" width="4.75" style="6" customWidth="1"/>
    <col min="3124" max="3124" width="4.375" style="6" customWidth="1"/>
    <col min="3125" max="3129" width="5.25" style="6" customWidth="1"/>
    <col min="3130" max="3132" width="4.375" style="6" customWidth="1"/>
    <col min="3133" max="3133" width="7" style="6" customWidth="1"/>
    <col min="3134" max="3136" width="5.375" style="6" customWidth="1"/>
    <col min="3137" max="3137" width="10.375" style="6" customWidth="1"/>
    <col min="3138" max="3138" width="5.375" style="6" customWidth="1"/>
    <col min="3139" max="3139" width="9" style="6" customWidth="1"/>
    <col min="3140" max="3142" width="6.5" style="6" customWidth="1"/>
    <col min="3143" max="3367" width="8.75" style="6"/>
    <col min="3368" max="3368" width="5.625" style="6" customWidth="1"/>
    <col min="3369" max="3369" width="23.125" style="6" customWidth="1"/>
    <col min="3370" max="3371" width="5.875" style="6" customWidth="1"/>
    <col min="3372" max="3372" width="9.625" style="6" customWidth="1"/>
    <col min="3373" max="3378" width="5.875" style="6" customWidth="1"/>
    <col min="3379" max="3379" width="4.75" style="6" customWidth="1"/>
    <col min="3380" max="3380" width="4.375" style="6" customWidth="1"/>
    <col min="3381" max="3385" width="5.25" style="6" customWidth="1"/>
    <col min="3386" max="3388" width="4.375" style="6" customWidth="1"/>
    <col min="3389" max="3389" width="7" style="6" customWidth="1"/>
    <col min="3390" max="3392" width="5.375" style="6" customWidth="1"/>
    <col min="3393" max="3393" width="10.375" style="6" customWidth="1"/>
    <col min="3394" max="3394" width="5.375" style="6" customWidth="1"/>
    <col min="3395" max="3395" width="9" style="6" customWidth="1"/>
    <col min="3396" max="3398" width="6.5" style="6" customWidth="1"/>
    <col min="3399" max="3623" width="8.75" style="6"/>
    <col min="3624" max="3624" width="5.625" style="6" customWidth="1"/>
    <col min="3625" max="3625" width="23.125" style="6" customWidth="1"/>
    <col min="3626" max="3627" width="5.875" style="6" customWidth="1"/>
    <col min="3628" max="3628" width="9.625" style="6" customWidth="1"/>
    <col min="3629" max="3634" width="5.875" style="6" customWidth="1"/>
    <col min="3635" max="3635" width="4.75" style="6" customWidth="1"/>
    <col min="3636" max="3636" width="4.375" style="6" customWidth="1"/>
    <col min="3637" max="3641" width="5.25" style="6" customWidth="1"/>
    <col min="3642" max="3644" width="4.375" style="6" customWidth="1"/>
    <col min="3645" max="3645" width="7" style="6" customWidth="1"/>
    <col min="3646" max="3648" width="5.375" style="6" customWidth="1"/>
    <col min="3649" max="3649" width="10.375" style="6" customWidth="1"/>
    <col min="3650" max="3650" width="5.375" style="6" customWidth="1"/>
    <col min="3651" max="3651" width="9" style="6" customWidth="1"/>
    <col min="3652" max="3654" width="6.5" style="6" customWidth="1"/>
    <col min="3655" max="3879" width="8.75" style="6"/>
    <col min="3880" max="3880" width="5.625" style="6" customWidth="1"/>
    <col min="3881" max="3881" width="23.125" style="6" customWidth="1"/>
    <col min="3882" max="3883" width="5.875" style="6" customWidth="1"/>
    <col min="3884" max="3884" width="9.625" style="6" customWidth="1"/>
    <col min="3885" max="3890" width="5.875" style="6" customWidth="1"/>
    <col min="3891" max="3891" width="4.75" style="6" customWidth="1"/>
    <col min="3892" max="3892" width="4.375" style="6" customWidth="1"/>
    <col min="3893" max="3897" width="5.25" style="6" customWidth="1"/>
    <col min="3898" max="3900" width="4.375" style="6" customWidth="1"/>
    <col min="3901" max="3901" width="7" style="6" customWidth="1"/>
    <col min="3902" max="3904" width="5.375" style="6" customWidth="1"/>
    <col min="3905" max="3905" width="10.375" style="6" customWidth="1"/>
    <col min="3906" max="3906" width="5.375" style="6" customWidth="1"/>
    <col min="3907" max="3907" width="9" style="6" customWidth="1"/>
    <col min="3908" max="3910" width="6.5" style="6" customWidth="1"/>
    <col min="3911" max="4135" width="8.75" style="6"/>
    <col min="4136" max="4136" width="5.625" style="6" customWidth="1"/>
    <col min="4137" max="4137" width="23.125" style="6" customWidth="1"/>
    <col min="4138" max="4139" width="5.875" style="6" customWidth="1"/>
    <col min="4140" max="4140" width="9.625" style="6" customWidth="1"/>
    <col min="4141" max="4146" width="5.875" style="6" customWidth="1"/>
    <col min="4147" max="4147" width="4.75" style="6" customWidth="1"/>
    <col min="4148" max="4148" width="4.375" style="6" customWidth="1"/>
    <col min="4149" max="4153" width="5.25" style="6" customWidth="1"/>
    <col min="4154" max="4156" width="4.375" style="6" customWidth="1"/>
    <col min="4157" max="4157" width="7" style="6" customWidth="1"/>
    <col min="4158" max="4160" width="5.375" style="6" customWidth="1"/>
    <col min="4161" max="4161" width="10.375" style="6" customWidth="1"/>
    <col min="4162" max="4162" width="5.375" style="6" customWidth="1"/>
    <col min="4163" max="4163" width="9" style="6" customWidth="1"/>
    <col min="4164" max="4166" width="6.5" style="6" customWidth="1"/>
    <col min="4167" max="4391" width="8.75" style="6"/>
    <col min="4392" max="4392" width="5.625" style="6" customWidth="1"/>
    <col min="4393" max="4393" width="23.125" style="6" customWidth="1"/>
    <col min="4394" max="4395" width="5.875" style="6" customWidth="1"/>
    <col min="4396" max="4396" width="9.625" style="6" customWidth="1"/>
    <col min="4397" max="4402" width="5.875" style="6" customWidth="1"/>
    <col min="4403" max="4403" width="4.75" style="6" customWidth="1"/>
    <col min="4404" max="4404" width="4.375" style="6" customWidth="1"/>
    <col min="4405" max="4409" width="5.25" style="6" customWidth="1"/>
    <col min="4410" max="4412" width="4.375" style="6" customWidth="1"/>
    <col min="4413" max="4413" width="7" style="6" customWidth="1"/>
    <col min="4414" max="4416" width="5.375" style="6" customWidth="1"/>
    <col min="4417" max="4417" width="10.375" style="6" customWidth="1"/>
    <col min="4418" max="4418" width="5.375" style="6" customWidth="1"/>
    <col min="4419" max="4419" width="9" style="6" customWidth="1"/>
    <col min="4420" max="4422" width="6.5" style="6" customWidth="1"/>
    <col min="4423" max="4647" width="8.75" style="6"/>
    <col min="4648" max="4648" width="5.625" style="6" customWidth="1"/>
    <col min="4649" max="4649" width="23.125" style="6" customWidth="1"/>
    <col min="4650" max="4651" width="5.875" style="6" customWidth="1"/>
    <col min="4652" max="4652" width="9.625" style="6" customWidth="1"/>
    <col min="4653" max="4658" width="5.875" style="6" customWidth="1"/>
    <col min="4659" max="4659" width="4.75" style="6" customWidth="1"/>
    <col min="4660" max="4660" width="4.375" style="6" customWidth="1"/>
    <col min="4661" max="4665" width="5.25" style="6" customWidth="1"/>
    <col min="4666" max="4668" width="4.375" style="6" customWidth="1"/>
    <col min="4669" max="4669" width="7" style="6" customWidth="1"/>
    <col min="4670" max="4672" width="5.375" style="6" customWidth="1"/>
    <col min="4673" max="4673" width="10.375" style="6" customWidth="1"/>
    <col min="4674" max="4674" width="5.375" style="6" customWidth="1"/>
    <col min="4675" max="4675" width="9" style="6" customWidth="1"/>
    <col min="4676" max="4678" width="6.5" style="6" customWidth="1"/>
    <col min="4679" max="4903" width="8.75" style="6"/>
    <col min="4904" max="4904" width="5.625" style="6" customWidth="1"/>
    <col min="4905" max="4905" width="23.125" style="6" customWidth="1"/>
    <col min="4906" max="4907" width="5.875" style="6" customWidth="1"/>
    <col min="4908" max="4908" width="9.625" style="6" customWidth="1"/>
    <col min="4909" max="4914" width="5.875" style="6" customWidth="1"/>
    <col min="4915" max="4915" width="4.75" style="6" customWidth="1"/>
    <col min="4916" max="4916" width="4.375" style="6" customWidth="1"/>
    <col min="4917" max="4921" width="5.25" style="6" customWidth="1"/>
    <col min="4922" max="4924" width="4.375" style="6" customWidth="1"/>
    <col min="4925" max="4925" width="7" style="6" customWidth="1"/>
    <col min="4926" max="4928" width="5.375" style="6" customWidth="1"/>
    <col min="4929" max="4929" width="10.375" style="6" customWidth="1"/>
    <col min="4930" max="4930" width="5.375" style="6" customWidth="1"/>
    <col min="4931" max="4931" width="9" style="6" customWidth="1"/>
    <col min="4932" max="4934" width="6.5" style="6" customWidth="1"/>
    <col min="4935" max="5159" width="8.75" style="6"/>
    <col min="5160" max="5160" width="5.625" style="6" customWidth="1"/>
    <col min="5161" max="5161" width="23.125" style="6" customWidth="1"/>
    <col min="5162" max="5163" width="5.875" style="6" customWidth="1"/>
    <col min="5164" max="5164" width="9.625" style="6" customWidth="1"/>
    <col min="5165" max="5170" width="5.875" style="6" customWidth="1"/>
    <col min="5171" max="5171" width="4.75" style="6" customWidth="1"/>
    <col min="5172" max="5172" width="4.375" style="6" customWidth="1"/>
    <col min="5173" max="5177" width="5.25" style="6" customWidth="1"/>
    <col min="5178" max="5180" width="4.375" style="6" customWidth="1"/>
    <col min="5181" max="5181" width="7" style="6" customWidth="1"/>
    <col min="5182" max="5184" width="5.375" style="6" customWidth="1"/>
    <col min="5185" max="5185" width="10.375" style="6" customWidth="1"/>
    <col min="5186" max="5186" width="5.375" style="6" customWidth="1"/>
    <col min="5187" max="5187" width="9" style="6" customWidth="1"/>
    <col min="5188" max="5190" width="6.5" style="6" customWidth="1"/>
    <col min="5191" max="5415" width="8.75" style="6"/>
    <col min="5416" max="5416" width="5.625" style="6" customWidth="1"/>
    <col min="5417" max="5417" width="23.125" style="6" customWidth="1"/>
    <col min="5418" max="5419" width="5.875" style="6" customWidth="1"/>
    <col min="5420" max="5420" width="9.625" style="6" customWidth="1"/>
    <col min="5421" max="5426" width="5.875" style="6" customWidth="1"/>
    <col min="5427" max="5427" width="4.75" style="6" customWidth="1"/>
    <col min="5428" max="5428" width="4.375" style="6" customWidth="1"/>
    <col min="5429" max="5433" width="5.25" style="6" customWidth="1"/>
    <col min="5434" max="5436" width="4.375" style="6" customWidth="1"/>
    <col min="5437" max="5437" width="7" style="6" customWidth="1"/>
    <col min="5438" max="5440" width="5.375" style="6" customWidth="1"/>
    <col min="5441" max="5441" width="10.375" style="6" customWidth="1"/>
    <col min="5442" max="5442" width="5.375" style="6" customWidth="1"/>
    <col min="5443" max="5443" width="9" style="6" customWidth="1"/>
    <col min="5444" max="5446" width="6.5" style="6" customWidth="1"/>
    <col min="5447" max="5671" width="8.75" style="6"/>
    <col min="5672" max="5672" width="5.625" style="6" customWidth="1"/>
    <col min="5673" max="5673" width="23.125" style="6" customWidth="1"/>
    <col min="5674" max="5675" width="5.875" style="6" customWidth="1"/>
    <col min="5676" max="5676" width="9.625" style="6" customWidth="1"/>
    <col min="5677" max="5682" width="5.875" style="6" customWidth="1"/>
    <col min="5683" max="5683" width="4.75" style="6" customWidth="1"/>
    <col min="5684" max="5684" width="4.375" style="6" customWidth="1"/>
    <col min="5685" max="5689" width="5.25" style="6" customWidth="1"/>
    <col min="5690" max="5692" width="4.375" style="6" customWidth="1"/>
    <col min="5693" max="5693" width="7" style="6" customWidth="1"/>
    <col min="5694" max="5696" width="5.375" style="6" customWidth="1"/>
    <col min="5697" max="5697" width="10.375" style="6" customWidth="1"/>
    <col min="5698" max="5698" width="5.375" style="6" customWidth="1"/>
    <col min="5699" max="5699" width="9" style="6" customWidth="1"/>
    <col min="5700" max="5702" width="6.5" style="6" customWidth="1"/>
    <col min="5703" max="5927" width="8.75" style="6"/>
    <col min="5928" max="5928" width="5.625" style="6" customWidth="1"/>
    <col min="5929" max="5929" width="23.125" style="6" customWidth="1"/>
    <col min="5930" max="5931" width="5.875" style="6" customWidth="1"/>
    <col min="5932" max="5932" width="9.625" style="6" customWidth="1"/>
    <col min="5933" max="5938" width="5.875" style="6" customWidth="1"/>
    <col min="5939" max="5939" width="4.75" style="6" customWidth="1"/>
    <col min="5940" max="5940" width="4.375" style="6" customWidth="1"/>
    <col min="5941" max="5945" width="5.25" style="6" customWidth="1"/>
    <col min="5946" max="5948" width="4.375" style="6" customWidth="1"/>
    <col min="5949" max="5949" width="7" style="6" customWidth="1"/>
    <col min="5950" max="5952" width="5.375" style="6" customWidth="1"/>
    <col min="5953" max="5953" width="10.375" style="6" customWidth="1"/>
    <col min="5954" max="5954" width="5.375" style="6" customWidth="1"/>
    <col min="5955" max="5955" width="9" style="6" customWidth="1"/>
    <col min="5956" max="5958" width="6.5" style="6" customWidth="1"/>
    <col min="5959" max="6183" width="8.75" style="6"/>
    <col min="6184" max="6184" width="5.625" style="6" customWidth="1"/>
    <col min="6185" max="6185" width="23.125" style="6" customWidth="1"/>
    <col min="6186" max="6187" width="5.875" style="6" customWidth="1"/>
    <col min="6188" max="6188" width="9.625" style="6" customWidth="1"/>
    <col min="6189" max="6194" width="5.875" style="6" customWidth="1"/>
    <col min="6195" max="6195" width="4.75" style="6" customWidth="1"/>
    <col min="6196" max="6196" width="4.375" style="6" customWidth="1"/>
    <col min="6197" max="6201" width="5.25" style="6" customWidth="1"/>
    <col min="6202" max="6204" width="4.375" style="6" customWidth="1"/>
    <col min="6205" max="6205" width="7" style="6" customWidth="1"/>
    <col min="6206" max="6208" width="5.375" style="6" customWidth="1"/>
    <col min="6209" max="6209" width="10.375" style="6" customWidth="1"/>
    <col min="6210" max="6210" width="5.375" style="6" customWidth="1"/>
    <col min="6211" max="6211" width="9" style="6" customWidth="1"/>
    <col min="6212" max="6214" width="6.5" style="6" customWidth="1"/>
    <col min="6215" max="6439" width="8.75" style="6"/>
    <col min="6440" max="6440" width="5.625" style="6" customWidth="1"/>
    <col min="6441" max="6441" width="23.125" style="6" customWidth="1"/>
    <col min="6442" max="6443" width="5.875" style="6" customWidth="1"/>
    <col min="6444" max="6444" width="9.625" style="6" customWidth="1"/>
    <col min="6445" max="6450" width="5.875" style="6" customWidth="1"/>
    <col min="6451" max="6451" width="4.75" style="6" customWidth="1"/>
    <col min="6452" max="6452" width="4.375" style="6" customWidth="1"/>
    <col min="6453" max="6457" width="5.25" style="6" customWidth="1"/>
    <col min="6458" max="6460" width="4.375" style="6" customWidth="1"/>
    <col min="6461" max="6461" width="7" style="6" customWidth="1"/>
    <col min="6462" max="6464" width="5.375" style="6" customWidth="1"/>
    <col min="6465" max="6465" width="10.375" style="6" customWidth="1"/>
    <col min="6466" max="6466" width="5.375" style="6" customWidth="1"/>
    <col min="6467" max="6467" width="9" style="6" customWidth="1"/>
    <col min="6468" max="6470" width="6.5" style="6" customWidth="1"/>
    <col min="6471" max="6695" width="8.75" style="6"/>
    <col min="6696" max="6696" width="5.625" style="6" customWidth="1"/>
    <col min="6697" max="6697" width="23.125" style="6" customWidth="1"/>
    <col min="6698" max="6699" width="5.875" style="6" customWidth="1"/>
    <col min="6700" max="6700" width="9.625" style="6" customWidth="1"/>
    <col min="6701" max="6706" width="5.875" style="6" customWidth="1"/>
    <col min="6707" max="6707" width="4.75" style="6" customWidth="1"/>
    <col min="6708" max="6708" width="4.375" style="6" customWidth="1"/>
    <col min="6709" max="6713" width="5.25" style="6" customWidth="1"/>
    <col min="6714" max="6716" width="4.375" style="6" customWidth="1"/>
    <col min="6717" max="6717" width="7" style="6" customWidth="1"/>
    <col min="6718" max="6720" width="5.375" style="6" customWidth="1"/>
    <col min="6721" max="6721" width="10.375" style="6" customWidth="1"/>
    <col min="6722" max="6722" width="5.375" style="6" customWidth="1"/>
    <col min="6723" max="6723" width="9" style="6" customWidth="1"/>
    <col min="6724" max="6726" width="6.5" style="6" customWidth="1"/>
    <col min="6727" max="6951" width="8.75" style="6"/>
    <col min="6952" max="6952" width="5.625" style="6" customWidth="1"/>
    <col min="6953" max="6953" width="23.125" style="6" customWidth="1"/>
    <col min="6954" max="6955" width="5.875" style="6" customWidth="1"/>
    <col min="6956" max="6956" width="9.625" style="6" customWidth="1"/>
    <col min="6957" max="6962" width="5.875" style="6" customWidth="1"/>
    <col min="6963" max="6963" width="4.75" style="6" customWidth="1"/>
    <col min="6964" max="6964" width="4.375" style="6" customWidth="1"/>
    <col min="6965" max="6969" width="5.25" style="6" customWidth="1"/>
    <col min="6970" max="6972" width="4.375" style="6" customWidth="1"/>
    <col min="6973" max="6973" width="7" style="6" customWidth="1"/>
    <col min="6974" max="6976" width="5.375" style="6" customWidth="1"/>
    <col min="6977" max="6977" width="10.375" style="6" customWidth="1"/>
    <col min="6978" max="6978" width="5.375" style="6" customWidth="1"/>
    <col min="6979" max="6979" width="9" style="6" customWidth="1"/>
    <col min="6980" max="6982" width="6.5" style="6" customWidth="1"/>
    <col min="6983" max="7207" width="8.75" style="6"/>
    <col min="7208" max="7208" width="5.625" style="6" customWidth="1"/>
    <col min="7209" max="7209" width="23.125" style="6" customWidth="1"/>
    <col min="7210" max="7211" width="5.875" style="6" customWidth="1"/>
    <col min="7212" max="7212" width="9.625" style="6" customWidth="1"/>
    <col min="7213" max="7218" width="5.875" style="6" customWidth="1"/>
    <col min="7219" max="7219" width="4.75" style="6" customWidth="1"/>
    <col min="7220" max="7220" width="4.375" style="6" customWidth="1"/>
    <col min="7221" max="7225" width="5.25" style="6" customWidth="1"/>
    <col min="7226" max="7228" width="4.375" style="6" customWidth="1"/>
    <col min="7229" max="7229" width="7" style="6" customWidth="1"/>
    <col min="7230" max="7232" width="5.375" style="6" customWidth="1"/>
    <col min="7233" max="7233" width="10.375" style="6" customWidth="1"/>
    <col min="7234" max="7234" width="5.375" style="6" customWidth="1"/>
    <col min="7235" max="7235" width="9" style="6" customWidth="1"/>
    <col min="7236" max="7238" width="6.5" style="6" customWidth="1"/>
    <col min="7239" max="7463" width="8.75" style="6"/>
    <col min="7464" max="7464" width="5.625" style="6" customWidth="1"/>
    <col min="7465" max="7465" width="23.125" style="6" customWidth="1"/>
    <col min="7466" max="7467" width="5.875" style="6" customWidth="1"/>
    <col min="7468" max="7468" width="9.625" style="6" customWidth="1"/>
    <col min="7469" max="7474" width="5.875" style="6" customWidth="1"/>
    <col min="7475" max="7475" width="4.75" style="6" customWidth="1"/>
    <col min="7476" max="7476" width="4.375" style="6" customWidth="1"/>
    <col min="7477" max="7481" width="5.25" style="6" customWidth="1"/>
    <col min="7482" max="7484" width="4.375" style="6" customWidth="1"/>
    <col min="7485" max="7485" width="7" style="6" customWidth="1"/>
    <col min="7486" max="7488" width="5.375" style="6" customWidth="1"/>
    <col min="7489" max="7489" width="10.375" style="6" customWidth="1"/>
    <col min="7490" max="7490" width="5.375" style="6" customWidth="1"/>
    <col min="7491" max="7491" width="9" style="6" customWidth="1"/>
    <col min="7492" max="7494" width="6.5" style="6" customWidth="1"/>
    <col min="7495" max="7719" width="8.75" style="6"/>
    <col min="7720" max="7720" width="5.625" style="6" customWidth="1"/>
    <col min="7721" max="7721" width="23.125" style="6" customWidth="1"/>
    <col min="7722" max="7723" width="5.875" style="6" customWidth="1"/>
    <col min="7724" max="7724" width="9.625" style="6" customWidth="1"/>
    <col min="7725" max="7730" width="5.875" style="6" customWidth="1"/>
    <col min="7731" max="7731" width="4.75" style="6" customWidth="1"/>
    <col min="7732" max="7732" width="4.375" style="6" customWidth="1"/>
    <col min="7733" max="7737" width="5.25" style="6" customWidth="1"/>
    <col min="7738" max="7740" width="4.375" style="6" customWidth="1"/>
    <col min="7741" max="7741" width="7" style="6" customWidth="1"/>
    <col min="7742" max="7744" width="5.375" style="6" customWidth="1"/>
    <col min="7745" max="7745" width="10.375" style="6" customWidth="1"/>
    <col min="7746" max="7746" width="5.375" style="6" customWidth="1"/>
    <col min="7747" max="7747" width="9" style="6" customWidth="1"/>
    <col min="7748" max="7750" width="6.5" style="6" customWidth="1"/>
    <col min="7751" max="7975" width="8.75" style="6"/>
    <col min="7976" max="7976" width="5.625" style="6" customWidth="1"/>
    <col min="7977" max="7977" width="23.125" style="6" customWidth="1"/>
    <col min="7978" max="7979" width="5.875" style="6" customWidth="1"/>
    <col min="7980" max="7980" width="9.625" style="6" customWidth="1"/>
    <col min="7981" max="7986" width="5.875" style="6" customWidth="1"/>
    <col min="7987" max="7987" width="4.75" style="6" customWidth="1"/>
    <col min="7988" max="7988" width="4.375" style="6" customWidth="1"/>
    <col min="7989" max="7993" width="5.25" style="6" customWidth="1"/>
    <col min="7994" max="7996" width="4.375" style="6" customWidth="1"/>
    <col min="7997" max="7997" width="7" style="6" customWidth="1"/>
    <col min="7998" max="8000" width="5.375" style="6" customWidth="1"/>
    <col min="8001" max="8001" width="10.375" style="6" customWidth="1"/>
    <col min="8002" max="8002" width="5.375" style="6" customWidth="1"/>
    <col min="8003" max="8003" width="9" style="6" customWidth="1"/>
    <col min="8004" max="8006" width="6.5" style="6" customWidth="1"/>
    <col min="8007" max="8231" width="8.75" style="6"/>
    <col min="8232" max="8232" width="5.625" style="6" customWidth="1"/>
    <col min="8233" max="8233" width="23.125" style="6" customWidth="1"/>
    <col min="8234" max="8235" width="5.875" style="6" customWidth="1"/>
    <col min="8236" max="8236" width="9.625" style="6" customWidth="1"/>
    <col min="8237" max="8242" width="5.875" style="6" customWidth="1"/>
    <col min="8243" max="8243" width="4.75" style="6" customWidth="1"/>
    <col min="8244" max="8244" width="4.375" style="6" customWidth="1"/>
    <col min="8245" max="8249" width="5.25" style="6" customWidth="1"/>
    <col min="8250" max="8252" width="4.375" style="6" customWidth="1"/>
    <col min="8253" max="8253" width="7" style="6" customWidth="1"/>
    <col min="8254" max="8256" width="5.375" style="6" customWidth="1"/>
    <col min="8257" max="8257" width="10.375" style="6" customWidth="1"/>
    <col min="8258" max="8258" width="5.375" style="6" customWidth="1"/>
    <col min="8259" max="8259" width="9" style="6" customWidth="1"/>
    <col min="8260" max="8262" width="6.5" style="6" customWidth="1"/>
    <col min="8263" max="8487" width="8.75" style="6"/>
    <col min="8488" max="8488" width="5.625" style="6" customWidth="1"/>
    <col min="8489" max="8489" width="23.125" style="6" customWidth="1"/>
    <col min="8490" max="8491" width="5.875" style="6" customWidth="1"/>
    <col min="8492" max="8492" width="9.625" style="6" customWidth="1"/>
    <col min="8493" max="8498" width="5.875" style="6" customWidth="1"/>
    <col min="8499" max="8499" width="4.75" style="6" customWidth="1"/>
    <col min="8500" max="8500" width="4.375" style="6" customWidth="1"/>
    <col min="8501" max="8505" width="5.25" style="6" customWidth="1"/>
    <col min="8506" max="8508" width="4.375" style="6" customWidth="1"/>
    <col min="8509" max="8509" width="7" style="6" customWidth="1"/>
    <col min="8510" max="8512" width="5.375" style="6" customWidth="1"/>
    <col min="8513" max="8513" width="10.375" style="6" customWidth="1"/>
    <col min="8514" max="8514" width="5.375" style="6" customWidth="1"/>
    <col min="8515" max="8515" width="9" style="6" customWidth="1"/>
    <col min="8516" max="8518" width="6.5" style="6" customWidth="1"/>
    <col min="8519" max="8743" width="8.75" style="6"/>
    <col min="8744" max="8744" width="5.625" style="6" customWidth="1"/>
    <col min="8745" max="8745" width="23.125" style="6" customWidth="1"/>
    <col min="8746" max="8747" width="5.875" style="6" customWidth="1"/>
    <col min="8748" max="8748" width="9.625" style="6" customWidth="1"/>
    <col min="8749" max="8754" width="5.875" style="6" customWidth="1"/>
    <col min="8755" max="8755" width="4.75" style="6" customWidth="1"/>
    <col min="8756" max="8756" width="4.375" style="6" customWidth="1"/>
    <col min="8757" max="8761" width="5.25" style="6" customWidth="1"/>
    <col min="8762" max="8764" width="4.375" style="6" customWidth="1"/>
    <col min="8765" max="8765" width="7" style="6" customWidth="1"/>
    <col min="8766" max="8768" width="5.375" style="6" customWidth="1"/>
    <col min="8769" max="8769" width="10.375" style="6" customWidth="1"/>
    <col min="8770" max="8770" width="5.375" style="6" customWidth="1"/>
    <col min="8771" max="8771" width="9" style="6" customWidth="1"/>
    <col min="8772" max="8774" width="6.5" style="6" customWidth="1"/>
    <col min="8775" max="8999" width="8.75" style="6"/>
    <col min="9000" max="9000" width="5.625" style="6" customWidth="1"/>
    <col min="9001" max="9001" width="23.125" style="6" customWidth="1"/>
    <col min="9002" max="9003" width="5.875" style="6" customWidth="1"/>
    <col min="9004" max="9004" width="9.625" style="6" customWidth="1"/>
    <col min="9005" max="9010" width="5.875" style="6" customWidth="1"/>
    <col min="9011" max="9011" width="4.75" style="6" customWidth="1"/>
    <col min="9012" max="9012" width="4.375" style="6" customWidth="1"/>
    <col min="9013" max="9017" width="5.25" style="6" customWidth="1"/>
    <col min="9018" max="9020" width="4.375" style="6" customWidth="1"/>
    <col min="9021" max="9021" width="7" style="6" customWidth="1"/>
    <col min="9022" max="9024" width="5.375" style="6" customWidth="1"/>
    <col min="9025" max="9025" width="10.375" style="6" customWidth="1"/>
    <col min="9026" max="9026" width="5.375" style="6" customWidth="1"/>
    <col min="9027" max="9027" width="9" style="6" customWidth="1"/>
    <col min="9028" max="9030" width="6.5" style="6" customWidth="1"/>
    <col min="9031" max="9255" width="8.75" style="6"/>
    <col min="9256" max="9256" width="5.625" style="6" customWidth="1"/>
    <col min="9257" max="9257" width="23.125" style="6" customWidth="1"/>
    <col min="9258" max="9259" width="5.875" style="6" customWidth="1"/>
    <col min="9260" max="9260" width="9.625" style="6" customWidth="1"/>
    <col min="9261" max="9266" width="5.875" style="6" customWidth="1"/>
    <col min="9267" max="9267" width="4.75" style="6" customWidth="1"/>
    <col min="9268" max="9268" width="4.375" style="6" customWidth="1"/>
    <col min="9269" max="9273" width="5.25" style="6" customWidth="1"/>
    <col min="9274" max="9276" width="4.375" style="6" customWidth="1"/>
    <col min="9277" max="9277" width="7" style="6" customWidth="1"/>
    <col min="9278" max="9280" width="5.375" style="6" customWidth="1"/>
    <col min="9281" max="9281" width="10.375" style="6" customWidth="1"/>
    <col min="9282" max="9282" width="5.375" style="6" customWidth="1"/>
    <col min="9283" max="9283" width="9" style="6" customWidth="1"/>
    <col min="9284" max="9286" width="6.5" style="6" customWidth="1"/>
    <col min="9287" max="9511" width="8.75" style="6"/>
    <col min="9512" max="9512" width="5.625" style="6" customWidth="1"/>
    <col min="9513" max="9513" width="23.125" style="6" customWidth="1"/>
    <col min="9514" max="9515" width="5.875" style="6" customWidth="1"/>
    <col min="9516" max="9516" width="9.625" style="6" customWidth="1"/>
    <col min="9517" max="9522" width="5.875" style="6" customWidth="1"/>
    <col min="9523" max="9523" width="4.75" style="6" customWidth="1"/>
    <col min="9524" max="9524" width="4.375" style="6" customWidth="1"/>
    <col min="9525" max="9529" width="5.25" style="6" customWidth="1"/>
    <col min="9530" max="9532" width="4.375" style="6" customWidth="1"/>
    <col min="9533" max="9533" width="7" style="6" customWidth="1"/>
    <col min="9534" max="9536" width="5.375" style="6" customWidth="1"/>
    <col min="9537" max="9537" width="10.375" style="6" customWidth="1"/>
    <col min="9538" max="9538" width="5.375" style="6" customWidth="1"/>
    <col min="9539" max="9539" width="9" style="6" customWidth="1"/>
    <col min="9540" max="9542" width="6.5" style="6" customWidth="1"/>
    <col min="9543" max="9767" width="8.75" style="6"/>
    <col min="9768" max="9768" width="5.625" style="6" customWidth="1"/>
    <col min="9769" max="9769" width="23.125" style="6" customWidth="1"/>
    <col min="9770" max="9771" width="5.875" style="6" customWidth="1"/>
    <col min="9772" max="9772" width="9.625" style="6" customWidth="1"/>
    <col min="9773" max="9778" width="5.875" style="6" customWidth="1"/>
    <col min="9779" max="9779" width="4.75" style="6" customWidth="1"/>
    <col min="9780" max="9780" width="4.375" style="6" customWidth="1"/>
    <col min="9781" max="9785" width="5.25" style="6" customWidth="1"/>
    <col min="9786" max="9788" width="4.375" style="6" customWidth="1"/>
    <col min="9789" max="9789" width="7" style="6" customWidth="1"/>
    <col min="9790" max="9792" width="5.375" style="6" customWidth="1"/>
    <col min="9793" max="9793" width="10.375" style="6" customWidth="1"/>
    <col min="9794" max="9794" width="5.375" style="6" customWidth="1"/>
    <col min="9795" max="9795" width="9" style="6" customWidth="1"/>
    <col min="9796" max="9798" width="6.5" style="6" customWidth="1"/>
    <col min="9799" max="10023" width="8.75" style="6"/>
    <col min="10024" max="10024" width="5.625" style="6" customWidth="1"/>
    <col min="10025" max="10025" width="23.125" style="6" customWidth="1"/>
    <col min="10026" max="10027" width="5.875" style="6" customWidth="1"/>
    <col min="10028" max="10028" width="9.625" style="6" customWidth="1"/>
    <col min="10029" max="10034" width="5.875" style="6" customWidth="1"/>
    <col min="10035" max="10035" width="4.75" style="6" customWidth="1"/>
    <col min="10036" max="10036" width="4.375" style="6" customWidth="1"/>
    <col min="10037" max="10041" width="5.25" style="6" customWidth="1"/>
    <col min="10042" max="10044" width="4.375" style="6" customWidth="1"/>
    <col min="10045" max="10045" width="7" style="6" customWidth="1"/>
    <col min="10046" max="10048" width="5.375" style="6" customWidth="1"/>
    <col min="10049" max="10049" width="10.375" style="6" customWidth="1"/>
    <col min="10050" max="10050" width="5.375" style="6" customWidth="1"/>
    <col min="10051" max="10051" width="9" style="6" customWidth="1"/>
    <col min="10052" max="10054" width="6.5" style="6" customWidth="1"/>
    <col min="10055" max="10279" width="8.75" style="6"/>
    <col min="10280" max="10280" width="5.625" style="6" customWidth="1"/>
    <col min="10281" max="10281" width="23.125" style="6" customWidth="1"/>
    <col min="10282" max="10283" width="5.875" style="6" customWidth="1"/>
    <col min="10284" max="10284" width="9.625" style="6" customWidth="1"/>
    <col min="10285" max="10290" width="5.875" style="6" customWidth="1"/>
    <col min="10291" max="10291" width="4.75" style="6" customWidth="1"/>
    <col min="10292" max="10292" width="4.375" style="6" customWidth="1"/>
    <col min="10293" max="10297" width="5.25" style="6" customWidth="1"/>
    <col min="10298" max="10300" width="4.375" style="6" customWidth="1"/>
    <col min="10301" max="10301" width="7" style="6" customWidth="1"/>
    <col min="10302" max="10304" width="5.375" style="6" customWidth="1"/>
    <col min="10305" max="10305" width="10.375" style="6" customWidth="1"/>
    <col min="10306" max="10306" width="5.375" style="6" customWidth="1"/>
    <col min="10307" max="10307" width="9" style="6" customWidth="1"/>
    <col min="10308" max="10310" width="6.5" style="6" customWidth="1"/>
    <col min="10311" max="10535" width="8.75" style="6"/>
    <col min="10536" max="10536" width="5.625" style="6" customWidth="1"/>
    <col min="10537" max="10537" width="23.125" style="6" customWidth="1"/>
    <col min="10538" max="10539" width="5.875" style="6" customWidth="1"/>
    <col min="10540" max="10540" width="9.625" style="6" customWidth="1"/>
    <col min="10541" max="10546" width="5.875" style="6" customWidth="1"/>
    <col min="10547" max="10547" width="4.75" style="6" customWidth="1"/>
    <col min="10548" max="10548" width="4.375" style="6" customWidth="1"/>
    <col min="10549" max="10553" width="5.25" style="6" customWidth="1"/>
    <col min="10554" max="10556" width="4.375" style="6" customWidth="1"/>
    <col min="10557" max="10557" width="7" style="6" customWidth="1"/>
    <col min="10558" max="10560" width="5.375" style="6" customWidth="1"/>
    <col min="10561" max="10561" width="10.375" style="6" customWidth="1"/>
    <col min="10562" max="10562" width="5.375" style="6" customWidth="1"/>
    <col min="10563" max="10563" width="9" style="6" customWidth="1"/>
    <col min="10564" max="10566" width="6.5" style="6" customWidth="1"/>
    <col min="10567" max="10791" width="8.75" style="6"/>
    <col min="10792" max="10792" width="5.625" style="6" customWidth="1"/>
    <col min="10793" max="10793" width="23.125" style="6" customWidth="1"/>
    <col min="10794" max="10795" width="5.875" style="6" customWidth="1"/>
    <col min="10796" max="10796" width="9.625" style="6" customWidth="1"/>
    <col min="10797" max="10802" width="5.875" style="6" customWidth="1"/>
    <col min="10803" max="10803" width="4.75" style="6" customWidth="1"/>
    <col min="10804" max="10804" width="4.375" style="6" customWidth="1"/>
    <col min="10805" max="10809" width="5.25" style="6" customWidth="1"/>
    <col min="10810" max="10812" width="4.375" style="6" customWidth="1"/>
    <col min="10813" max="10813" width="7" style="6" customWidth="1"/>
    <col min="10814" max="10816" width="5.375" style="6" customWidth="1"/>
    <col min="10817" max="10817" width="10.375" style="6" customWidth="1"/>
    <col min="10818" max="10818" width="5.375" style="6" customWidth="1"/>
    <col min="10819" max="10819" width="9" style="6" customWidth="1"/>
    <col min="10820" max="10822" width="6.5" style="6" customWidth="1"/>
    <col min="10823" max="11047" width="8.75" style="6"/>
    <col min="11048" max="11048" width="5.625" style="6" customWidth="1"/>
    <col min="11049" max="11049" width="23.125" style="6" customWidth="1"/>
    <col min="11050" max="11051" width="5.875" style="6" customWidth="1"/>
    <col min="11052" max="11052" width="9.625" style="6" customWidth="1"/>
    <col min="11053" max="11058" width="5.875" style="6" customWidth="1"/>
    <col min="11059" max="11059" width="4.75" style="6" customWidth="1"/>
    <col min="11060" max="11060" width="4.375" style="6" customWidth="1"/>
    <col min="11061" max="11065" width="5.25" style="6" customWidth="1"/>
    <col min="11066" max="11068" width="4.375" style="6" customWidth="1"/>
    <col min="11069" max="11069" width="7" style="6" customWidth="1"/>
    <col min="11070" max="11072" width="5.375" style="6" customWidth="1"/>
    <col min="11073" max="11073" width="10.375" style="6" customWidth="1"/>
    <col min="11074" max="11074" width="5.375" style="6" customWidth="1"/>
    <col min="11075" max="11075" width="9" style="6" customWidth="1"/>
    <col min="11076" max="11078" width="6.5" style="6" customWidth="1"/>
    <col min="11079" max="11303" width="8.75" style="6"/>
    <col min="11304" max="11304" width="5.625" style="6" customWidth="1"/>
    <col min="11305" max="11305" width="23.125" style="6" customWidth="1"/>
    <col min="11306" max="11307" width="5.875" style="6" customWidth="1"/>
    <col min="11308" max="11308" width="9.625" style="6" customWidth="1"/>
    <col min="11309" max="11314" width="5.875" style="6" customWidth="1"/>
    <col min="11315" max="11315" width="4.75" style="6" customWidth="1"/>
    <col min="11316" max="11316" width="4.375" style="6" customWidth="1"/>
    <col min="11317" max="11321" width="5.25" style="6" customWidth="1"/>
    <col min="11322" max="11324" width="4.375" style="6" customWidth="1"/>
    <col min="11325" max="11325" width="7" style="6" customWidth="1"/>
    <col min="11326" max="11328" width="5.375" style="6" customWidth="1"/>
    <col min="11329" max="11329" width="10.375" style="6" customWidth="1"/>
    <col min="11330" max="11330" width="5.375" style="6" customWidth="1"/>
    <col min="11331" max="11331" width="9" style="6" customWidth="1"/>
    <col min="11332" max="11334" width="6.5" style="6" customWidth="1"/>
    <col min="11335" max="11559" width="8.75" style="6"/>
    <col min="11560" max="11560" width="5.625" style="6" customWidth="1"/>
    <col min="11561" max="11561" width="23.125" style="6" customWidth="1"/>
    <col min="11562" max="11563" width="5.875" style="6" customWidth="1"/>
    <col min="11564" max="11564" width="9.625" style="6" customWidth="1"/>
    <col min="11565" max="11570" width="5.875" style="6" customWidth="1"/>
    <col min="11571" max="11571" width="4.75" style="6" customWidth="1"/>
    <col min="11572" max="11572" width="4.375" style="6" customWidth="1"/>
    <col min="11573" max="11577" width="5.25" style="6" customWidth="1"/>
    <col min="11578" max="11580" width="4.375" style="6" customWidth="1"/>
    <col min="11581" max="11581" width="7" style="6" customWidth="1"/>
    <col min="11582" max="11584" width="5.375" style="6" customWidth="1"/>
    <col min="11585" max="11585" width="10.375" style="6" customWidth="1"/>
    <col min="11586" max="11586" width="5.375" style="6" customWidth="1"/>
    <col min="11587" max="11587" width="9" style="6" customWidth="1"/>
    <col min="11588" max="11590" width="6.5" style="6" customWidth="1"/>
    <col min="11591" max="11815" width="8.75" style="6"/>
    <col min="11816" max="11816" width="5.625" style="6" customWidth="1"/>
    <col min="11817" max="11817" width="23.125" style="6" customWidth="1"/>
    <col min="11818" max="11819" width="5.875" style="6" customWidth="1"/>
    <col min="11820" max="11820" width="9.625" style="6" customWidth="1"/>
    <col min="11821" max="11826" width="5.875" style="6" customWidth="1"/>
    <col min="11827" max="11827" width="4.75" style="6" customWidth="1"/>
    <col min="11828" max="11828" width="4.375" style="6" customWidth="1"/>
    <col min="11829" max="11833" width="5.25" style="6" customWidth="1"/>
    <col min="11834" max="11836" width="4.375" style="6" customWidth="1"/>
    <col min="11837" max="11837" width="7" style="6" customWidth="1"/>
    <col min="11838" max="11840" width="5.375" style="6" customWidth="1"/>
    <col min="11841" max="11841" width="10.375" style="6" customWidth="1"/>
    <col min="11842" max="11842" width="5.375" style="6" customWidth="1"/>
    <col min="11843" max="11843" width="9" style="6" customWidth="1"/>
    <col min="11844" max="11846" width="6.5" style="6" customWidth="1"/>
    <col min="11847" max="12071" width="8.75" style="6"/>
    <col min="12072" max="12072" width="5.625" style="6" customWidth="1"/>
    <col min="12073" max="12073" width="23.125" style="6" customWidth="1"/>
    <col min="12074" max="12075" width="5.875" style="6" customWidth="1"/>
    <col min="12076" max="12076" width="9.625" style="6" customWidth="1"/>
    <col min="12077" max="12082" width="5.875" style="6" customWidth="1"/>
    <col min="12083" max="12083" width="4.75" style="6" customWidth="1"/>
    <col min="12084" max="12084" width="4.375" style="6" customWidth="1"/>
    <col min="12085" max="12089" width="5.25" style="6" customWidth="1"/>
    <col min="12090" max="12092" width="4.375" style="6" customWidth="1"/>
    <col min="12093" max="12093" width="7" style="6" customWidth="1"/>
    <col min="12094" max="12096" width="5.375" style="6" customWidth="1"/>
    <col min="12097" max="12097" width="10.375" style="6" customWidth="1"/>
    <col min="12098" max="12098" width="5.375" style="6" customWidth="1"/>
    <col min="12099" max="12099" width="9" style="6" customWidth="1"/>
    <col min="12100" max="12102" width="6.5" style="6" customWidth="1"/>
    <col min="12103" max="12327" width="8.75" style="6"/>
    <col min="12328" max="12328" width="5.625" style="6" customWidth="1"/>
    <col min="12329" max="12329" width="23.125" style="6" customWidth="1"/>
    <col min="12330" max="12331" width="5.875" style="6" customWidth="1"/>
    <col min="12332" max="12332" width="9.625" style="6" customWidth="1"/>
    <col min="12333" max="12338" width="5.875" style="6" customWidth="1"/>
    <col min="12339" max="12339" width="4.75" style="6" customWidth="1"/>
    <col min="12340" max="12340" width="4.375" style="6" customWidth="1"/>
    <col min="12341" max="12345" width="5.25" style="6" customWidth="1"/>
    <col min="12346" max="12348" width="4.375" style="6" customWidth="1"/>
    <col min="12349" max="12349" width="7" style="6" customWidth="1"/>
    <col min="12350" max="12352" width="5.375" style="6" customWidth="1"/>
    <col min="12353" max="12353" width="10.375" style="6" customWidth="1"/>
    <col min="12354" max="12354" width="5.375" style="6" customWidth="1"/>
    <col min="12355" max="12355" width="9" style="6" customWidth="1"/>
    <col min="12356" max="12358" width="6.5" style="6" customWidth="1"/>
    <col min="12359" max="12583" width="8.75" style="6"/>
    <col min="12584" max="12584" width="5.625" style="6" customWidth="1"/>
    <col min="12585" max="12585" width="23.125" style="6" customWidth="1"/>
    <col min="12586" max="12587" width="5.875" style="6" customWidth="1"/>
    <col min="12588" max="12588" width="9.625" style="6" customWidth="1"/>
    <col min="12589" max="12594" width="5.875" style="6" customWidth="1"/>
    <col min="12595" max="12595" width="4.75" style="6" customWidth="1"/>
    <col min="12596" max="12596" width="4.375" style="6" customWidth="1"/>
    <col min="12597" max="12601" width="5.25" style="6" customWidth="1"/>
    <col min="12602" max="12604" width="4.375" style="6" customWidth="1"/>
    <col min="12605" max="12605" width="7" style="6" customWidth="1"/>
    <col min="12606" max="12608" width="5.375" style="6" customWidth="1"/>
    <col min="12609" max="12609" width="10.375" style="6" customWidth="1"/>
    <col min="12610" max="12610" width="5.375" style="6" customWidth="1"/>
    <col min="12611" max="12611" width="9" style="6" customWidth="1"/>
    <col min="12612" max="12614" width="6.5" style="6" customWidth="1"/>
    <col min="12615" max="12839" width="8.75" style="6"/>
    <col min="12840" max="12840" width="5.625" style="6" customWidth="1"/>
    <col min="12841" max="12841" width="23.125" style="6" customWidth="1"/>
    <col min="12842" max="12843" width="5.875" style="6" customWidth="1"/>
    <col min="12844" max="12844" width="9.625" style="6" customWidth="1"/>
    <col min="12845" max="12850" width="5.875" style="6" customWidth="1"/>
    <col min="12851" max="12851" width="4.75" style="6" customWidth="1"/>
    <col min="12852" max="12852" width="4.375" style="6" customWidth="1"/>
    <col min="12853" max="12857" width="5.25" style="6" customWidth="1"/>
    <col min="12858" max="12860" width="4.375" style="6" customWidth="1"/>
    <col min="12861" max="12861" width="7" style="6" customWidth="1"/>
    <col min="12862" max="12864" width="5.375" style="6" customWidth="1"/>
    <col min="12865" max="12865" width="10.375" style="6" customWidth="1"/>
    <col min="12866" max="12866" width="5.375" style="6" customWidth="1"/>
    <col min="12867" max="12867" width="9" style="6" customWidth="1"/>
    <col min="12868" max="12870" width="6.5" style="6" customWidth="1"/>
    <col min="12871" max="13095" width="8.75" style="6"/>
    <col min="13096" max="13096" width="5.625" style="6" customWidth="1"/>
    <col min="13097" max="13097" width="23.125" style="6" customWidth="1"/>
    <col min="13098" max="13099" width="5.875" style="6" customWidth="1"/>
    <col min="13100" max="13100" width="9.625" style="6" customWidth="1"/>
    <col min="13101" max="13106" width="5.875" style="6" customWidth="1"/>
    <col min="13107" max="13107" width="4.75" style="6" customWidth="1"/>
    <col min="13108" max="13108" width="4.375" style="6" customWidth="1"/>
    <col min="13109" max="13113" width="5.25" style="6" customWidth="1"/>
    <col min="13114" max="13116" width="4.375" style="6" customWidth="1"/>
    <col min="13117" max="13117" width="7" style="6" customWidth="1"/>
    <col min="13118" max="13120" width="5.375" style="6" customWidth="1"/>
    <col min="13121" max="13121" width="10.375" style="6" customWidth="1"/>
    <col min="13122" max="13122" width="5.375" style="6" customWidth="1"/>
    <col min="13123" max="13123" width="9" style="6" customWidth="1"/>
    <col min="13124" max="13126" width="6.5" style="6" customWidth="1"/>
    <col min="13127" max="13351" width="8.75" style="6"/>
    <col min="13352" max="13352" width="5.625" style="6" customWidth="1"/>
    <col min="13353" max="13353" width="23.125" style="6" customWidth="1"/>
    <col min="13354" max="13355" width="5.875" style="6" customWidth="1"/>
    <col min="13356" max="13356" width="9.625" style="6" customWidth="1"/>
    <col min="13357" max="13362" width="5.875" style="6" customWidth="1"/>
    <col min="13363" max="13363" width="4.75" style="6" customWidth="1"/>
    <col min="13364" max="13364" width="4.375" style="6" customWidth="1"/>
    <col min="13365" max="13369" width="5.25" style="6" customWidth="1"/>
    <col min="13370" max="13372" width="4.375" style="6" customWidth="1"/>
    <col min="13373" max="13373" width="7" style="6" customWidth="1"/>
    <col min="13374" max="13376" width="5.375" style="6" customWidth="1"/>
    <col min="13377" max="13377" width="10.375" style="6" customWidth="1"/>
    <col min="13378" max="13378" width="5.375" style="6" customWidth="1"/>
    <col min="13379" max="13379" width="9" style="6" customWidth="1"/>
    <col min="13380" max="13382" width="6.5" style="6" customWidth="1"/>
    <col min="13383" max="13607" width="8.75" style="6"/>
    <col min="13608" max="13608" width="5.625" style="6" customWidth="1"/>
    <col min="13609" max="13609" width="23.125" style="6" customWidth="1"/>
    <col min="13610" max="13611" width="5.875" style="6" customWidth="1"/>
    <col min="13612" max="13612" width="9.625" style="6" customWidth="1"/>
    <col min="13613" max="13618" width="5.875" style="6" customWidth="1"/>
    <col min="13619" max="13619" width="4.75" style="6" customWidth="1"/>
    <col min="13620" max="13620" width="4.375" style="6" customWidth="1"/>
    <col min="13621" max="13625" width="5.25" style="6" customWidth="1"/>
    <col min="13626" max="13628" width="4.375" style="6" customWidth="1"/>
    <col min="13629" max="13629" width="7" style="6" customWidth="1"/>
    <col min="13630" max="13632" width="5.375" style="6" customWidth="1"/>
    <col min="13633" max="13633" width="10.375" style="6" customWidth="1"/>
    <col min="13634" max="13634" width="5.375" style="6" customWidth="1"/>
    <col min="13635" max="13635" width="9" style="6" customWidth="1"/>
    <col min="13636" max="13638" width="6.5" style="6" customWidth="1"/>
    <col min="13639" max="13863" width="8.75" style="6"/>
    <col min="13864" max="13864" width="5.625" style="6" customWidth="1"/>
    <col min="13865" max="13865" width="23.125" style="6" customWidth="1"/>
    <col min="13866" max="13867" width="5.875" style="6" customWidth="1"/>
    <col min="13868" max="13868" width="9.625" style="6" customWidth="1"/>
    <col min="13869" max="13874" width="5.875" style="6" customWidth="1"/>
    <col min="13875" max="13875" width="4.75" style="6" customWidth="1"/>
    <col min="13876" max="13876" width="4.375" style="6" customWidth="1"/>
    <col min="13877" max="13881" width="5.25" style="6" customWidth="1"/>
    <col min="13882" max="13884" width="4.375" style="6" customWidth="1"/>
    <col min="13885" max="13885" width="7" style="6" customWidth="1"/>
    <col min="13886" max="13888" width="5.375" style="6" customWidth="1"/>
    <col min="13889" max="13889" width="10.375" style="6" customWidth="1"/>
    <col min="13890" max="13890" width="5.375" style="6" customWidth="1"/>
    <col min="13891" max="13891" width="9" style="6" customWidth="1"/>
    <col min="13892" max="13894" width="6.5" style="6" customWidth="1"/>
    <col min="13895" max="14119" width="8.75" style="6"/>
    <col min="14120" max="14120" width="5.625" style="6" customWidth="1"/>
    <col min="14121" max="14121" width="23.125" style="6" customWidth="1"/>
    <col min="14122" max="14123" width="5.875" style="6" customWidth="1"/>
    <col min="14124" max="14124" width="9.625" style="6" customWidth="1"/>
    <col min="14125" max="14130" width="5.875" style="6" customWidth="1"/>
    <col min="14131" max="14131" width="4.75" style="6" customWidth="1"/>
    <col min="14132" max="14132" width="4.375" style="6" customWidth="1"/>
    <col min="14133" max="14137" width="5.25" style="6" customWidth="1"/>
    <col min="14138" max="14140" width="4.375" style="6" customWidth="1"/>
    <col min="14141" max="14141" width="7" style="6" customWidth="1"/>
    <col min="14142" max="14144" width="5.375" style="6" customWidth="1"/>
    <col min="14145" max="14145" width="10.375" style="6" customWidth="1"/>
    <col min="14146" max="14146" width="5.375" style="6" customWidth="1"/>
    <col min="14147" max="14147" width="9" style="6" customWidth="1"/>
    <col min="14148" max="14150" width="6.5" style="6" customWidth="1"/>
    <col min="14151" max="14375" width="8.75" style="6"/>
    <col min="14376" max="14376" width="5.625" style="6" customWidth="1"/>
    <col min="14377" max="14377" width="23.125" style="6" customWidth="1"/>
    <col min="14378" max="14379" width="5.875" style="6" customWidth="1"/>
    <col min="14380" max="14380" width="9.625" style="6" customWidth="1"/>
    <col min="14381" max="14386" width="5.875" style="6" customWidth="1"/>
    <col min="14387" max="14387" width="4.75" style="6" customWidth="1"/>
    <col min="14388" max="14388" width="4.375" style="6" customWidth="1"/>
    <col min="14389" max="14393" width="5.25" style="6" customWidth="1"/>
    <col min="14394" max="14396" width="4.375" style="6" customWidth="1"/>
    <col min="14397" max="14397" width="7" style="6" customWidth="1"/>
    <col min="14398" max="14400" width="5.375" style="6" customWidth="1"/>
    <col min="14401" max="14401" width="10.375" style="6" customWidth="1"/>
    <col min="14402" max="14402" width="5.375" style="6" customWidth="1"/>
    <col min="14403" max="14403" width="9" style="6" customWidth="1"/>
    <col min="14404" max="14406" width="6.5" style="6" customWidth="1"/>
    <col min="14407" max="14631" width="8.75" style="6"/>
    <col min="14632" max="14632" width="5.625" style="6" customWidth="1"/>
    <col min="14633" max="14633" width="23.125" style="6" customWidth="1"/>
    <col min="14634" max="14635" width="5.875" style="6" customWidth="1"/>
    <col min="14636" max="14636" width="9.625" style="6" customWidth="1"/>
    <col min="14637" max="14642" width="5.875" style="6" customWidth="1"/>
    <col min="14643" max="14643" width="4.75" style="6" customWidth="1"/>
    <col min="14644" max="14644" width="4.375" style="6" customWidth="1"/>
    <col min="14645" max="14649" width="5.25" style="6" customWidth="1"/>
    <col min="14650" max="14652" width="4.375" style="6" customWidth="1"/>
    <col min="14653" max="14653" width="7" style="6" customWidth="1"/>
    <col min="14654" max="14656" width="5.375" style="6" customWidth="1"/>
    <col min="14657" max="14657" width="10.375" style="6" customWidth="1"/>
    <col min="14658" max="14658" width="5.375" style="6" customWidth="1"/>
    <col min="14659" max="14659" width="9" style="6" customWidth="1"/>
    <col min="14660" max="14662" width="6.5" style="6" customWidth="1"/>
    <col min="14663" max="14887" width="8.75" style="6"/>
    <col min="14888" max="14888" width="5.625" style="6" customWidth="1"/>
    <col min="14889" max="14889" width="23.125" style="6" customWidth="1"/>
    <col min="14890" max="14891" width="5.875" style="6" customWidth="1"/>
    <col min="14892" max="14892" width="9.625" style="6" customWidth="1"/>
    <col min="14893" max="14898" width="5.875" style="6" customWidth="1"/>
    <col min="14899" max="14899" width="4.75" style="6" customWidth="1"/>
    <col min="14900" max="14900" width="4.375" style="6" customWidth="1"/>
    <col min="14901" max="14905" width="5.25" style="6" customWidth="1"/>
    <col min="14906" max="14908" width="4.375" style="6" customWidth="1"/>
    <col min="14909" max="14909" width="7" style="6" customWidth="1"/>
    <col min="14910" max="14912" width="5.375" style="6" customWidth="1"/>
    <col min="14913" max="14913" width="10.375" style="6" customWidth="1"/>
    <col min="14914" max="14914" width="5.375" style="6" customWidth="1"/>
    <col min="14915" max="14915" width="9" style="6" customWidth="1"/>
    <col min="14916" max="14918" width="6.5" style="6" customWidth="1"/>
    <col min="14919" max="15143" width="8.75" style="6"/>
    <col min="15144" max="15144" width="5.625" style="6" customWidth="1"/>
    <col min="15145" max="15145" width="23.125" style="6" customWidth="1"/>
    <col min="15146" max="15147" width="5.875" style="6" customWidth="1"/>
    <col min="15148" max="15148" width="9.625" style="6" customWidth="1"/>
    <col min="15149" max="15154" width="5.875" style="6" customWidth="1"/>
    <col min="15155" max="15155" width="4.75" style="6" customWidth="1"/>
    <col min="15156" max="15156" width="4.375" style="6" customWidth="1"/>
    <col min="15157" max="15161" width="5.25" style="6" customWidth="1"/>
    <col min="15162" max="15164" width="4.375" style="6" customWidth="1"/>
    <col min="15165" max="15165" width="7" style="6" customWidth="1"/>
    <col min="15166" max="15168" width="5.375" style="6" customWidth="1"/>
    <col min="15169" max="15169" width="10.375" style="6" customWidth="1"/>
    <col min="15170" max="15170" width="5.375" style="6" customWidth="1"/>
    <col min="15171" max="15171" width="9" style="6" customWidth="1"/>
    <col min="15172" max="15174" width="6.5" style="6" customWidth="1"/>
    <col min="15175" max="15399" width="8.75" style="6"/>
    <col min="15400" max="15400" width="5.625" style="6" customWidth="1"/>
    <col min="15401" max="15401" width="23.125" style="6" customWidth="1"/>
    <col min="15402" max="15403" width="5.875" style="6" customWidth="1"/>
    <col min="15404" max="15404" width="9.625" style="6" customWidth="1"/>
    <col min="15405" max="15410" width="5.875" style="6" customWidth="1"/>
    <col min="15411" max="15411" width="4.75" style="6" customWidth="1"/>
    <col min="15412" max="15412" width="4.375" style="6" customWidth="1"/>
    <col min="15413" max="15417" width="5.25" style="6" customWidth="1"/>
    <col min="15418" max="15420" width="4.375" style="6" customWidth="1"/>
    <col min="15421" max="15421" width="7" style="6" customWidth="1"/>
    <col min="15422" max="15424" width="5.375" style="6" customWidth="1"/>
    <col min="15425" max="15425" width="10.375" style="6" customWidth="1"/>
    <col min="15426" max="15426" width="5.375" style="6" customWidth="1"/>
    <col min="15427" max="15427" width="9" style="6" customWidth="1"/>
    <col min="15428" max="15430" width="6.5" style="6" customWidth="1"/>
    <col min="15431" max="15655" width="8.75" style="6"/>
    <col min="15656" max="15656" width="5.625" style="6" customWidth="1"/>
    <col min="15657" max="15657" width="23.125" style="6" customWidth="1"/>
    <col min="15658" max="15659" width="5.875" style="6" customWidth="1"/>
    <col min="15660" max="15660" width="9.625" style="6" customWidth="1"/>
    <col min="15661" max="15666" width="5.875" style="6" customWidth="1"/>
    <col min="15667" max="15667" width="4.75" style="6" customWidth="1"/>
    <col min="15668" max="15668" width="4.375" style="6" customWidth="1"/>
    <col min="15669" max="15673" width="5.25" style="6" customWidth="1"/>
    <col min="15674" max="15676" width="4.375" style="6" customWidth="1"/>
    <col min="15677" max="15677" width="7" style="6" customWidth="1"/>
    <col min="15678" max="15680" width="5.375" style="6" customWidth="1"/>
    <col min="15681" max="15681" width="10.375" style="6" customWidth="1"/>
    <col min="15682" max="15682" width="5.375" style="6" customWidth="1"/>
    <col min="15683" max="15683" width="9" style="6" customWidth="1"/>
    <col min="15684" max="15686" width="6.5" style="6" customWidth="1"/>
    <col min="15687" max="16384" width="8.75" style="6"/>
  </cols>
  <sheetData>
    <row r="1" spans="1:30" ht="37.5" customHeight="1">
      <c r="A1" s="80" t="s">
        <v>58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10"/>
      <c r="Y1" s="10"/>
      <c r="Z1" s="10"/>
      <c r="AA1" s="73" t="s">
        <v>60</v>
      </c>
      <c r="AB1" s="73"/>
      <c r="AC1" s="73"/>
      <c r="AD1" s="73"/>
    </row>
    <row r="2" spans="1:30" ht="51.75" customHeight="1">
      <c r="A2" s="74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>
      <c r="A3" s="10"/>
      <c r="B3" s="11"/>
      <c r="C3" s="10"/>
      <c r="D3" s="10"/>
      <c r="E3" s="10"/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76"/>
      <c r="AC3" s="76"/>
      <c r="AD3" s="76"/>
    </row>
    <row r="4" spans="1:30" s="1" customFormat="1" ht="35.25" customHeight="1">
      <c r="A4" s="71" t="s">
        <v>0</v>
      </c>
      <c r="B4" s="71" t="s">
        <v>1</v>
      </c>
      <c r="C4" s="71" t="s">
        <v>2</v>
      </c>
      <c r="D4" s="71"/>
      <c r="E4" s="71" t="s">
        <v>34</v>
      </c>
      <c r="F4" s="72" t="s">
        <v>3</v>
      </c>
      <c r="G4" s="72" t="s">
        <v>4</v>
      </c>
      <c r="H4" s="72" t="s">
        <v>5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1" t="s">
        <v>35</v>
      </c>
      <c r="Y4" s="71"/>
      <c r="Z4" s="71"/>
      <c r="AA4" s="71"/>
      <c r="AB4" s="71"/>
      <c r="AC4" s="71"/>
      <c r="AD4" s="71"/>
    </row>
    <row r="5" spans="1:30" s="1" customFormat="1" ht="38.25">
      <c r="A5" s="71"/>
      <c r="B5" s="71"/>
      <c r="C5" s="71" t="s">
        <v>6</v>
      </c>
      <c r="D5" s="71" t="s">
        <v>7</v>
      </c>
      <c r="E5" s="71"/>
      <c r="F5" s="72"/>
      <c r="G5" s="72"/>
      <c r="H5" s="28" t="s">
        <v>8</v>
      </c>
      <c r="I5" s="72" t="s">
        <v>9</v>
      </c>
      <c r="J5" s="72"/>
      <c r="K5" s="72"/>
      <c r="L5" s="72"/>
      <c r="M5" s="72"/>
      <c r="N5" s="72"/>
      <c r="O5" s="72"/>
      <c r="P5" s="72" t="s">
        <v>10</v>
      </c>
      <c r="Q5" s="72"/>
      <c r="R5" s="72"/>
      <c r="S5" s="72"/>
      <c r="T5" s="72"/>
      <c r="U5" s="72"/>
      <c r="V5" s="72"/>
      <c r="W5" s="72"/>
      <c r="X5" s="79" t="s">
        <v>36</v>
      </c>
      <c r="Y5" s="79"/>
      <c r="Z5" s="79"/>
      <c r="AA5" s="79"/>
      <c r="AB5" s="77" t="s">
        <v>55</v>
      </c>
      <c r="AC5" s="77" t="s">
        <v>56</v>
      </c>
      <c r="AD5" s="77" t="s">
        <v>57</v>
      </c>
    </row>
    <row r="6" spans="1:30" s="1" customFormat="1" ht="168" customHeight="1">
      <c r="A6" s="71"/>
      <c r="B6" s="71"/>
      <c r="C6" s="71"/>
      <c r="D6" s="71"/>
      <c r="E6" s="71"/>
      <c r="F6" s="72"/>
      <c r="G6" s="72"/>
      <c r="H6" s="43" t="s">
        <v>11</v>
      </c>
      <c r="I6" s="41" t="s">
        <v>12</v>
      </c>
      <c r="J6" s="41" t="s">
        <v>13</v>
      </c>
      <c r="K6" s="41" t="s">
        <v>14</v>
      </c>
      <c r="L6" s="41" t="s">
        <v>15</v>
      </c>
      <c r="M6" s="43" t="s">
        <v>16</v>
      </c>
      <c r="N6" s="43" t="s">
        <v>17</v>
      </c>
      <c r="O6" s="43" t="s">
        <v>18</v>
      </c>
      <c r="P6" s="41" t="s">
        <v>19</v>
      </c>
      <c r="Q6" s="41" t="s">
        <v>20</v>
      </c>
      <c r="R6" s="41" t="s">
        <v>21</v>
      </c>
      <c r="S6" s="43" t="s">
        <v>22</v>
      </c>
      <c r="T6" s="43" t="s">
        <v>23</v>
      </c>
      <c r="U6" s="43" t="s">
        <v>24</v>
      </c>
      <c r="V6" s="43" t="s">
        <v>25</v>
      </c>
      <c r="W6" s="43" t="s">
        <v>26</v>
      </c>
      <c r="X6" s="42" t="s">
        <v>37</v>
      </c>
      <c r="Y6" s="22" t="s">
        <v>8</v>
      </c>
      <c r="Z6" s="22" t="s">
        <v>9</v>
      </c>
      <c r="AA6" s="22" t="s">
        <v>10</v>
      </c>
      <c r="AB6" s="78"/>
      <c r="AC6" s="78"/>
      <c r="AD6" s="78"/>
    </row>
    <row r="7" spans="1:30" s="2" customFormat="1" ht="23.25" customHeight="1">
      <c r="A7" s="69" t="s">
        <v>27</v>
      </c>
      <c r="B7" s="70"/>
      <c r="C7" s="13"/>
      <c r="D7" s="13"/>
      <c r="E7" s="13"/>
      <c r="F7" s="25"/>
      <c r="G7" s="26"/>
      <c r="H7" s="26"/>
      <c r="I7" s="16"/>
      <c r="J7" s="16"/>
      <c r="K7" s="26"/>
      <c r="L7" s="16"/>
      <c r="M7" s="26"/>
      <c r="N7" s="16"/>
      <c r="O7" s="16"/>
      <c r="P7" s="26"/>
      <c r="Q7" s="16"/>
      <c r="R7" s="16"/>
      <c r="S7" s="16"/>
      <c r="T7" s="16"/>
      <c r="U7" s="16"/>
      <c r="V7" s="16"/>
      <c r="W7" s="16"/>
      <c r="X7" s="40"/>
      <c r="Y7" s="38"/>
      <c r="Z7" s="38"/>
      <c r="AA7" s="38"/>
      <c r="AB7" s="38"/>
      <c r="AC7" s="39"/>
      <c r="AD7" s="38"/>
    </row>
    <row r="8" spans="1:30" s="3" customFormat="1" ht="29.25" customHeight="1">
      <c r="A8" s="14" t="s">
        <v>28</v>
      </c>
      <c r="B8" s="15" t="s">
        <v>29</v>
      </c>
      <c r="C8" s="16"/>
      <c r="D8" s="16"/>
      <c r="E8" s="48"/>
      <c r="F8" s="58">
        <f>F9+F16</f>
        <v>360</v>
      </c>
      <c r="G8" s="58">
        <f t="shared" ref="G8:AD8" si="0">G9+G16</f>
        <v>76</v>
      </c>
      <c r="H8" s="58">
        <f t="shared" si="0"/>
        <v>1</v>
      </c>
      <c r="I8" s="58">
        <f t="shared" si="0"/>
        <v>6</v>
      </c>
      <c r="J8" s="58">
        <f t="shared" si="0"/>
        <v>0</v>
      </c>
      <c r="K8" s="58">
        <f t="shared" si="0"/>
        <v>131</v>
      </c>
      <c r="L8" s="58">
        <f t="shared" si="0"/>
        <v>0</v>
      </c>
      <c r="M8" s="58">
        <f t="shared" si="0"/>
        <v>18</v>
      </c>
      <c r="N8" s="58">
        <f t="shared" si="0"/>
        <v>20</v>
      </c>
      <c r="O8" s="58">
        <f t="shared" si="0"/>
        <v>0</v>
      </c>
      <c r="P8" s="58">
        <f t="shared" si="0"/>
        <v>104</v>
      </c>
      <c r="Q8" s="58">
        <f t="shared" si="0"/>
        <v>80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717.68000000000006</v>
      </c>
      <c r="Y8" s="58">
        <f t="shared" si="0"/>
        <v>2.6</v>
      </c>
      <c r="Z8" s="58">
        <f t="shared" si="0"/>
        <v>386.4</v>
      </c>
      <c r="AA8" s="58">
        <f t="shared" si="0"/>
        <v>328.67999999999995</v>
      </c>
      <c r="AB8" s="58">
        <f t="shared" si="0"/>
        <v>558</v>
      </c>
      <c r="AC8" s="58">
        <f t="shared" si="0"/>
        <v>0</v>
      </c>
      <c r="AD8" s="58">
        <f t="shared" si="0"/>
        <v>1275.6799999999998</v>
      </c>
    </row>
    <row r="9" spans="1:30" s="2" customFormat="1" ht="31.5" customHeight="1">
      <c r="A9" s="27" t="s">
        <v>30</v>
      </c>
      <c r="B9" s="15" t="s">
        <v>31</v>
      </c>
      <c r="C9" s="17"/>
      <c r="D9" s="17"/>
      <c r="E9" s="50"/>
      <c r="F9" s="59">
        <f>F10+F12+F14</f>
        <v>240</v>
      </c>
      <c r="G9" s="59">
        <f t="shared" ref="G9:AD9" si="1">G10+G12+G14</f>
        <v>38</v>
      </c>
      <c r="H9" s="59">
        <f t="shared" si="1"/>
        <v>0</v>
      </c>
      <c r="I9" s="59">
        <f t="shared" si="1"/>
        <v>0</v>
      </c>
      <c r="J9" s="59">
        <f t="shared" si="1"/>
        <v>0</v>
      </c>
      <c r="K9" s="59">
        <f t="shared" si="1"/>
        <v>83</v>
      </c>
      <c r="L9" s="59">
        <f t="shared" si="1"/>
        <v>0</v>
      </c>
      <c r="M9" s="59">
        <f t="shared" si="1"/>
        <v>7</v>
      </c>
      <c r="N9" s="59">
        <f t="shared" si="1"/>
        <v>20</v>
      </c>
      <c r="O9" s="59">
        <f t="shared" si="1"/>
        <v>0</v>
      </c>
      <c r="P9" s="59">
        <f t="shared" si="1"/>
        <v>70</v>
      </c>
      <c r="Q9" s="59">
        <f t="shared" si="1"/>
        <v>60</v>
      </c>
      <c r="R9" s="59">
        <f t="shared" si="1"/>
        <v>0</v>
      </c>
      <c r="S9" s="59">
        <f t="shared" si="1"/>
        <v>0</v>
      </c>
      <c r="T9" s="59">
        <f t="shared" si="1"/>
        <v>0</v>
      </c>
      <c r="U9" s="59">
        <f t="shared" si="1"/>
        <v>0</v>
      </c>
      <c r="V9" s="59">
        <f t="shared" si="1"/>
        <v>0</v>
      </c>
      <c r="W9" s="59">
        <f t="shared" si="1"/>
        <v>0</v>
      </c>
      <c r="X9" s="59">
        <f t="shared" si="1"/>
        <v>534.6</v>
      </c>
      <c r="Y9" s="59">
        <f t="shared" si="1"/>
        <v>0</v>
      </c>
      <c r="Z9" s="59">
        <f t="shared" si="1"/>
        <v>277.2</v>
      </c>
      <c r="AA9" s="59">
        <f t="shared" si="1"/>
        <v>257.39999999999998</v>
      </c>
      <c r="AB9" s="59">
        <f t="shared" si="1"/>
        <v>431.99999999999994</v>
      </c>
      <c r="AC9" s="59">
        <f t="shared" si="1"/>
        <v>0</v>
      </c>
      <c r="AD9" s="59">
        <f t="shared" si="1"/>
        <v>966.59999999999991</v>
      </c>
    </row>
    <row r="10" spans="1:30" s="2" customFormat="1" ht="33" customHeight="1">
      <c r="A10" s="18">
        <v>1</v>
      </c>
      <c r="B10" s="36" t="s">
        <v>53</v>
      </c>
      <c r="C10" s="21"/>
      <c r="D10" s="33"/>
      <c r="E10" s="49"/>
      <c r="F10" s="58">
        <f>F11</f>
        <v>180</v>
      </c>
      <c r="G10" s="58">
        <f t="shared" ref="G10:AD10" si="2">G11</f>
        <v>0</v>
      </c>
      <c r="H10" s="58">
        <f t="shared" si="2"/>
        <v>0</v>
      </c>
      <c r="I10" s="58">
        <f t="shared" si="2"/>
        <v>0</v>
      </c>
      <c r="J10" s="58">
        <f t="shared" si="2"/>
        <v>0</v>
      </c>
      <c r="K10" s="58">
        <f t="shared" si="2"/>
        <v>50</v>
      </c>
      <c r="L10" s="58">
        <f t="shared" si="2"/>
        <v>0</v>
      </c>
      <c r="M10" s="58">
        <f t="shared" si="2"/>
        <v>0</v>
      </c>
      <c r="N10" s="58">
        <f t="shared" si="2"/>
        <v>20</v>
      </c>
      <c r="O10" s="58">
        <f t="shared" si="2"/>
        <v>0</v>
      </c>
      <c r="P10" s="58">
        <f t="shared" si="2"/>
        <v>50</v>
      </c>
      <c r="Q10" s="58">
        <f t="shared" si="2"/>
        <v>60</v>
      </c>
      <c r="R10" s="58">
        <f t="shared" si="2"/>
        <v>0</v>
      </c>
      <c r="S10" s="58">
        <f t="shared" si="2"/>
        <v>0</v>
      </c>
      <c r="T10" s="58">
        <f t="shared" si="2"/>
        <v>0</v>
      </c>
      <c r="U10" s="58">
        <f t="shared" si="2"/>
        <v>0</v>
      </c>
      <c r="V10" s="58">
        <f t="shared" si="2"/>
        <v>0</v>
      </c>
      <c r="W10" s="58">
        <f t="shared" si="2"/>
        <v>0</v>
      </c>
      <c r="X10" s="58">
        <f t="shared" si="2"/>
        <v>394.2</v>
      </c>
      <c r="Y10" s="58">
        <f t="shared" si="2"/>
        <v>0</v>
      </c>
      <c r="Z10" s="58">
        <f t="shared" si="2"/>
        <v>176.39999999999998</v>
      </c>
      <c r="AA10" s="58">
        <f t="shared" si="2"/>
        <v>217.8</v>
      </c>
      <c r="AB10" s="58">
        <f t="shared" si="2"/>
        <v>323.99999999999994</v>
      </c>
      <c r="AC10" s="58">
        <f t="shared" si="2"/>
        <v>0</v>
      </c>
      <c r="AD10" s="58">
        <f t="shared" si="2"/>
        <v>718.19999999999993</v>
      </c>
    </row>
    <row r="11" spans="1:30" s="2" customFormat="1" ht="37.5" customHeight="1">
      <c r="A11" s="19"/>
      <c r="B11" s="45" t="s">
        <v>51</v>
      </c>
      <c r="C11" s="33" t="s">
        <v>40</v>
      </c>
      <c r="D11" s="17"/>
      <c r="E11" s="53" t="s">
        <v>54</v>
      </c>
      <c r="F11" s="54">
        <f>SUM(H11:W11)</f>
        <v>180</v>
      </c>
      <c r="G11" s="60"/>
      <c r="H11" s="54"/>
      <c r="I11" s="54"/>
      <c r="J11" s="54"/>
      <c r="K11" s="54">
        <v>50</v>
      </c>
      <c r="L11" s="54"/>
      <c r="M11" s="54"/>
      <c r="N11" s="54">
        <v>20</v>
      </c>
      <c r="O11" s="54"/>
      <c r="P11" s="54">
        <v>50</v>
      </c>
      <c r="Q11" s="54">
        <v>60</v>
      </c>
      <c r="R11" s="54"/>
      <c r="S11" s="54"/>
      <c r="T11" s="54"/>
      <c r="U11" s="54"/>
      <c r="V11" s="54"/>
      <c r="W11" s="54"/>
      <c r="X11" s="54">
        <f>Y11+Z11+AA11</f>
        <v>394.2</v>
      </c>
      <c r="Y11" s="54">
        <f t="shared" ref="Y11" si="3">H11*1300000*2/1000000</f>
        <v>0</v>
      </c>
      <c r="Z11" s="54">
        <f>(0.84*(I11+J11+K11+L11+M11+N11+O11)*3)</f>
        <v>176.39999999999998</v>
      </c>
      <c r="AA11" s="54">
        <f>0.66*(P11+Q11+R11+S11+T11+U11+V11+W11)*3</f>
        <v>217.8</v>
      </c>
      <c r="AB11" s="54">
        <f>F11*0.03*60</f>
        <v>323.99999999999994</v>
      </c>
      <c r="AC11" s="54"/>
      <c r="AD11" s="54">
        <f t="shared" ref="AD11:AD22" si="4">X11+AB11</f>
        <v>718.19999999999993</v>
      </c>
    </row>
    <row r="12" spans="1:30" s="2" customFormat="1" ht="31.5" customHeight="1">
      <c r="A12" s="29">
        <v>2</v>
      </c>
      <c r="B12" s="55" t="s">
        <v>47</v>
      </c>
      <c r="C12" s="17"/>
      <c r="D12" s="17"/>
      <c r="E12" s="56"/>
      <c r="F12" s="58">
        <f>F13</f>
        <v>30</v>
      </c>
      <c r="G12" s="58">
        <f t="shared" ref="G12:AC12" si="5">G13</f>
        <v>20</v>
      </c>
      <c r="H12" s="58">
        <f t="shared" si="5"/>
        <v>0</v>
      </c>
      <c r="I12" s="58">
        <f t="shared" si="5"/>
        <v>0</v>
      </c>
      <c r="J12" s="58">
        <f t="shared" si="5"/>
        <v>0</v>
      </c>
      <c r="K12" s="58">
        <f t="shared" si="5"/>
        <v>15</v>
      </c>
      <c r="L12" s="58">
        <f t="shared" si="5"/>
        <v>0</v>
      </c>
      <c r="M12" s="58">
        <f t="shared" si="5"/>
        <v>0</v>
      </c>
      <c r="N12" s="58">
        <f t="shared" si="5"/>
        <v>0</v>
      </c>
      <c r="O12" s="58">
        <f t="shared" si="5"/>
        <v>0</v>
      </c>
      <c r="P12" s="58">
        <f t="shared" si="5"/>
        <v>15</v>
      </c>
      <c r="Q12" s="58">
        <f t="shared" si="5"/>
        <v>0</v>
      </c>
      <c r="R12" s="58">
        <f t="shared" si="5"/>
        <v>0</v>
      </c>
      <c r="S12" s="58">
        <f t="shared" si="5"/>
        <v>0</v>
      </c>
      <c r="T12" s="58">
        <f t="shared" si="5"/>
        <v>0</v>
      </c>
      <c r="U12" s="58">
        <f t="shared" si="5"/>
        <v>0</v>
      </c>
      <c r="V12" s="58">
        <f t="shared" si="5"/>
        <v>0</v>
      </c>
      <c r="W12" s="58">
        <f t="shared" si="5"/>
        <v>0</v>
      </c>
      <c r="X12" s="58">
        <f t="shared" ref="X12:X22" si="6">Y12+Z12+AA12</f>
        <v>67.5</v>
      </c>
      <c r="Y12" s="58">
        <f t="shared" si="5"/>
        <v>0</v>
      </c>
      <c r="Z12" s="58">
        <f t="shared" si="5"/>
        <v>37.799999999999997</v>
      </c>
      <c r="AA12" s="58">
        <f t="shared" si="5"/>
        <v>29.700000000000003</v>
      </c>
      <c r="AB12" s="58">
        <f t="shared" si="5"/>
        <v>53.999999999999993</v>
      </c>
      <c r="AC12" s="58">
        <f t="shared" si="5"/>
        <v>0</v>
      </c>
      <c r="AD12" s="58">
        <f t="shared" si="4"/>
        <v>121.5</v>
      </c>
    </row>
    <row r="13" spans="1:30" s="2" customFormat="1" ht="31.5" customHeight="1">
      <c r="A13" s="19"/>
      <c r="B13" s="37" t="s">
        <v>51</v>
      </c>
      <c r="C13" s="34" t="s">
        <v>40</v>
      </c>
      <c r="D13" s="17"/>
      <c r="E13" s="50"/>
      <c r="F13" s="54">
        <f>SUM(H13:W13)</f>
        <v>30</v>
      </c>
      <c r="G13" s="54">
        <v>20</v>
      </c>
      <c r="H13" s="54"/>
      <c r="I13" s="54"/>
      <c r="J13" s="54"/>
      <c r="K13" s="54">
        <v>15</v>
      </c>
      <c r="L13" s="54"/>
      <c r="M13" s="54"/>
      <c r="N13" s="54"/>
      <c r="O13" s="54"/>
      <c r="P13" s="54">
        <v>15</v>
      </c>
      <c r="Q13" s="54"/>
      <c r="R13" s="54"/>
      <c r="S13" s="54"/>
      <c r="T13" s="54"/>
      <c r="U13" s="54"/>
      <c r="V13" s="54"/>
      <c r="W13" s="54"/>
      <c r="X13" s="54">
        <f t="shared" si="6"/>
        <v>67.5</v>
      </c>
      <c r="Y13" s="61">
        <f>H13*1300000*2/1000000</f>
        <v>0</v>
      </c>
      <c r="Z13" s="54">
        <f>(0.84*(I13+J13+K13+L13+M13+N13+O13)*3)</f>
        <v>37.799999999999997</v>
      </c>
      <c r="AA13" s="54">
        <f>0.66*(P13+Q13+R13+S13+T13+U13+V13+W13)*3</f>
        <v>29.700000000000003</v>
      </c>
      <c r="AB13" s="54">
        <f>F13*0.03*60</f>
        <v>53.999999999999993</v>
      </c>
      <c r="AC13" s="54"/>
      <c r="AD13" s="54">
        <f t="shared" si="4"/>
        <v>121.5</v>
      </c>
    </row>
    <row r="14" spans="1:30" s="2" customFormat="1" ht="39.75" customHeight="1">
      <c r="A14" s="19">
        <v>3</v>
      </c>
      <c r="B14" s="46" t="s">
        <v>52</v>
      </c>
      <c r="C14" s="34"/>
      <c r="D14" s="17"/>
      <c r="E14" s="57"/>
      <c r="F14" s="58">
        <f>F15</f>
        <v>30</v>
      </c>
      <c r="G14" s="58">
        <f>G15</f>
        <v>18</v>
      </c>
      <c r="H14" s="58">
        <f t="shared" ref="H14:AD14" si="7">H15</f>
        <v>0</v>
      </c>
      <c r="I14" s="58">
        <f t="shared" si="7"/>
        <v>0</v>
      </c>
      <c r="J14" s="58">
        <f t="shared" si="7"/>
        <v>0</v>
      </c>
      <c r="K14" s="58">
        <f t="shared" si="7"/>
        <v>18</v>
      </c>
      <c r="L14" s="58">
        <f t="shared" si="7"/>
        <v>0</v>
      </c>
      <c r="M14" s="58">
        <f t="shared" si="7"/>
        <v>7</v>
      </c>
      <c r="N14" s="58">
        <f t="shared" si="7"/>
        <v>0</v>
      </c>
      <c r="O14" s="58">
        <f t="shared" si="7"/>
        <v>0</v>
      </c>
      <c r="P14" s="58">
        <f t="shared" si="7"/>
        <v>5</v>
      </c>
      <c r="Q14" s="58">
        <f t="shared" si="7"/>
        <v>0</v>
      </c>
      <c r="R14" s="58">
        <f t="shared" si="7"/>
        <v>0</v>
      </c>
      <c r="S14" s="58">
        <f t="shared" si="7"/>
        <v>0</v>
      </c>
      <c r="T14" s="58">
        <f t="shared" si="7"/>
        <v>0</v>
      </c>
      <c r="U14" s="58">
        <f t="shared" si="7"/>
        <v>0</v>
      </c>
      <c r="V14" s="58">
        <f t="shared" si="7"/>
        <v>0</v>
      </c>
      <c r="W14" s="58">
        <f t="shared" si="7"/>
        <v>0</v>
      </c>
      <c r="X14" s="58">
        <f t="shared" si="7"/>
        <v>72.900000000000006</v>
      </c>
      <c r="Y14" s="58">
        <f t="shared" si="7"/>
        <v>0</v>
      </c>
      <c r="Z14" s="58">
        <f t="shared" si="7"/>
        <v>63</v>
      </c>
      <c r="AA14" s="58">
        <f t="shared" si="7"/>
        <v>9.9</v>
      </c>
      <c r="AB14" s="58">
        <f t="shared" si="7"/>
        <v>53.999999999999993</v>
      </c>
      <c r="AC14" s="58">
        <f t="shared" si="7"/>
        <v>0</v>
      </c>
      <c r="AD14" s="58">
        <f t="shared" si="7"/>
        <v>126.9</v>
      </c>
    </row>
    <row r="15" spans="1:30" s="2" customFormat="1" ht="33" customHeight="1">
      <c r="A15" s="18"/>
      <c r="B15" s="44" t="s">
        <v>42</v>
      </c>
      <c r="C15" s="34" t="s">
        <v>40</v>
      </c>
      <c r="D15" s="21"/>
      <c r="E15" s="51" t="s">
        <v>43</v>
      </c>
      <c r="F15" s="54">
        <f t="shared" ref="F15:F22" si="8">SUM(H15:W15)</f>
        <v>30</v>
      </c>
      <c r="G15" s="62">
        <v>18</v>
      </c>
      <c r="H15" s="62"/>
      <c r="I15" s="62"/>
      <c r="J15" s="62"/>
      <c r="K15" s="62">
        <v>18</v>
      </c>
      <c r="L15" s="62"/>
      <c r="M15" s="62">
        <v>7</v>
      </c>
      <c r="N15" s="62"/>
      <c r="O15" s="62"/>
      <c r="P15" s="62">
        <v>5</v>
      </c>
      <c r="Q15" s="62"/>
      <c r="R15" s="62"/>
      <c r="S15" s="62"/>
      <c r="T15" s="62"/>
      <c r="U15" s="62"/>
      <c r="V15" s="62"/>
      <c r="W15" s="62"/>
      <c r="X15" s="54">
        <f t="shared" si="6"/>
        <v>72.900000000000006</v>
      </c>
      <c r="Y15" s="54">
        <f>H15*1300000*2/1000000</f>
        <v>0</v>
      </c>
      <c r="Z15" s="54">
        <f t="shared" ref="Z15" si="9">(0.84*(I15+J15+K15+L15+M15+N15+O15)*3)</f>
        <v>63</v>
      </c>
      <c r="AA15" s="54">
        <f t="shared" ref="AA15" si="10">0.66*(P15+Q15+R15+S15+T15+U15+V15+W15)*3</f>
        <v>9.9</v>
      </c>
      <c r="AB15" s="54">
        <f t="shared" ref="AB15" si="11">F15*0.03*60</f>
        <v>53.999999999999993</v>
      </c>
      <c r="AC15" s="63"/>
      <c r="AD15" s="54">
        <f t="shared" si="4"/>
        <v>126.9</v>
      </c>
    </row>
    <row r="16" spans="1:30" s="4" customFormat="1" ht="20.25" customHeight="1">
      <c r="A16" s="23" t="s">
        <v>32</v>
      </c>
      <c r="B16" s="20" t="s">
        <v>33</v>
      </c>
      <c r="C16" s="17"/>
      <c r="D16" s="17"/>
      <c r="E16" s="50"/>
      <c r="F16" s="64">
        <f>F17+F20</f>
        <v>120</v>
      </c>
      <c r="G16" s="64">
        <f t="shared" ref="G16:AD16" si="12">G17+G20</f>
        <v>38</v>
      </c>
      <c r="H16" s="64">
        <f t="shared" si="12"/>
        <v>1</v>
      </c>
      <c r="I16" s="64">
        <f t="shared" si="12"/>
        <v>6</v>
      </c>
      <c r="J16" s="64">
        <f t="shared" si="12"/>
        <v>0</v>
      </c>
      <c r="K16" s="64">
        <f t="shared" si="12"/>
        <v>48</v>
      </c>
      <c r="L16" s="64">
        <f t="shared" si="12"/>
        <v>0</v>
      </c>
      <c r="M16" s="64">
        <f t="shared" si="12"/>
        <v>11</v>
      </c>
      <c r="N16" s="64">
        <f t="shared" si="12"/>
        <v>0</v>
      </c>
      <c r="O16" s="64">
        <f t="shared" si="12"/>
        <v>0</v>
      </c>
      <c r="P16" s="64">
        <f t="shared" si="12"/>
        <v>34</v>
      </c>
      <c r="Q16" s="64">
        <f t="shared" si="12"/>
        <v>20</v>
      </c>
      <c r="R16" s="64">
        <f t="shared" si="12"/>
        <v>0</v>
      </c>
      <c r="S16" s="64">
        <f t="shared" si="12"/>
        <v>0</v>
      </c>
      <c r="T16" s="64">
        <f t="shared" si="12"/>
        <v>0</v>
      </c>
      <c r="U16" s="64">
        <f t="shared" si="12"/>
        <v>0</v>
      </c>
      <c r="V16" s="64">
        <f t="shared" si="12"/>
        <v>0</v>
      </c>
      <c r="W16" s="64">
        <f t="shared" si="12"/>
        <v>0</v>
      </c>
      <c r="X16" s="64">
        <f t="shared" si="12"/>
        <v>183.08</v>
      </c>
      <c r="Y16" s="64">
        <f t="shared" si="12"/>
        <v>2.6</v>
      </c>
      <c r="Z16" s="64">
        <f t="shared" si="12"/>
        <v>109.20000000000002</v>
      </c>
      <c r="AA16" s="64">
        <f t="shared" si="12"/>
        <v>71.28</v>
      </c>
      <c r="AB16" s="64">
        <f t="shared" si="12"/>
        <v>126</v>
      </c>
      <c r="AC16" s="64">
        <f t="shared" si="12"/>
        <v>0</v>
      </c>
      <c r="AD16" s="64">
        <f t="shared" si="12"/>
        <v>309.08000000000004</v>
      </c>
    </row>
    <row r="17" spans="1:30" s="4" customFormat="1" ht="27" customHeight="1">
      <c r="A17" s="30">
        <v>1</v>
      </c>
      <c r="B17" s="31" t="s">
        <v>46</v>
      </c>
      <c r="C17" s="17"/>
      <c r="D17" s="17"/>
      <c r="E17" s="50"/>
      <c r="F17" s="65">
        <f>F18+F19</f>
        <v>60</v>
      </c>
      <c r="G17" s="58">
        <f t="shared" ref="G17:AD17" si="13">G18+G19</f>
        <v>38</v>
      </c>
      <c r="H17" s="58">
        <f t="shared" si="13"/>
        <v>1</v>
      </c>
      <c r="I17" s="58">
        <f t="shared" si="13"/>
        <v>6</v>
      </c>
      <c r="J17" s="58">
        <f t="shared" si="13"/>
        <v>0</v>
      </c>
      <c r="K17" s="58">
        <f t="shared" si="13"/>
        <v>30</v>
      </c>
      <c r="L17" s="58">
        <f t="shared" si="13"/>
        <v>0</v>
      </c>
      <c r="M17" s="58">
        <f t="shared" si="13"/>
        <v>11</v>
      </c>
      <c r="N17" s="58">
        <f t="shared" si="13"/>
        <v>0</v>
      </c>
      <c r="O17" s="58">
        <f t="shared" si="13"/>
        <v>0</v>
      </c>
      <c r="P17" s="58">
        <f t="shared" si="13"/>
        <v>12</v>
      </c>
      <c r="Q17" s="58">
        <f t="shared" si="13"/>
        <v>0</v>
      </c>
      <c r="R17" s="58">
        <f t="shared" si="13"/>
        <v>0</v>
      </c>
      <c r="S17" s="58">
        <f t="shared" si="13"/>
        <v>0</v>
      </c>
      <c r="T17" s="58">
        <f t="shared" si="13"/>
        <v>0</v>
      </c>
      <c r="U17" s="58">
        <f t="shared" si="13"/>
        <v>0</v>
      </c>
      <c r="V17" s="58">
        <f t="shared" si="13"/>
        <v>0</v>
      </c>
      <c r="W17" s="58">
        <f t="shared" si="13"/>
        <v>0</v>
      </c>
      <c r="X17" s="58">
        <f t="shared" si="13"/>
        <v>97.4</v>
      </c>
      <c r="Y17" s="58">
        <f t="shared" si="13"/>
        <v>2.6</v>
      </c>
      <c r="Z17" s="58">
        <f t="shared" si="13"/>
        <v>78.960000000000008</v>
      </c>
      <c r="AA17" s="58">
        <f t="shared" si="13"/>
        <v>15.84</v>
      </c>
      <c r="AB17" s="58">
        <f t="shared" si="13"/>
        <v>75.599999999999994</v>
      </c>
      <c r="AC17" s="58">
        <f t="shared" si="13"/>
        <v>0</v>
      </c>
      <c r="AD17" s="58">
        <f t="shared" si="13"/>
        <v>173</v>
      </c>
    </row>
    <row r="18" spans="1:30" s="5" customFormat="1" ht="32.1" customHeight="1">
      <c r="A18" s="24" t="s">
        <v>38</v>
      </c>
      <c r="B18" s="44" t="s">
        <v>39</v>
      </c>
      <c r="C18" s="21"/>
      <c r="D18" s="21" t="s">
        <v>40</v>
      </c>
      <c r="E18" s="47" t="s">
        <v>44</v>
      </c>
      <c r="F18" s="54">
        <f t="shared" si="8"/>
        <v>30</v>
      </c>
      <c r="G18" s="54">
        <v>20</v>
      </c>
      <c r="H18" s="54">
        <v>1</v>
      </c>
      <c r="I18" s="54">
        <v>3</v>
      </c>
      <c r="J18" s="54"/>
      <c r="K18" s="54">
        <v>15</v>
      </c>
      <c r="L18" s="54"/>
      <c r="M18" s="54">
        <v>5</v>
      </c>
      <c r="N18" s="54"/>
      <c r="O18" s="54"/>
      <c r="P18" s="54">
        <v>6</v>
      </c>
      <c r="Q18" s="54"/>
      <c r="R18" s="54"/>
      <c r="S18" s="54"/>
      <c r="T18" s="54"/>
      <c r="U18" s="54"/>
      <c r="V18" s="54"/>
      <c r="W18" s="54"/>
      <c r="X18" s="52">
        <f t="shared" si="6"/>
        <v>49.160000000000004</v>
      </c>
      <c r="Y18" s="66">
        <f>H18*1300000*2/1000000</f>
        <v>2.6</v>
      </c>
      <c r="Z18" s="52">
        <f>0.84*(I18+J18+K18+L18+M18+N18+O18)*2</f>
        <v>38.64</v>
      </c>
      <c r="AA18" s="52">
        <f>0.66*(P18+Q18+R18+S18+T18+U18+V18+W18)*2</f>
        <v>7.92</v>
      </c>
      <c r="AB18" s="52">
        <f>(H18+I18+J18+K18+L18+M18+N18+O18+P18+S18+T18+U18+V18)*30000*42/1000000</f>
        <v>37.799999999999997</v>
      </c>
      <c r="AC18" s="52"/>
      <c r="AD18" s="52">
        <f t="shared" si="4"/>
        <v>86.960000000000008</v>
      </c>
    </row>
    <row r="19" spans="1:30" s="2" customFormat="1" ht="33" customHeight="1">
      <c r="A19" s="18"/>
      <c r="B19" s="44" t="s">
        <v>41</v>
      </c>
      <c r="C19" s="21"/>
      <c r="D19" s="21" t="s">
        <v>40</v>
      </c>
      <c r="E19" s="47" t="s">
        <v>45</v>
      </c>
      <c r="F19" s="54">
        <f t="shared" si="8"/>
        <v>30</v>
      </c>
      <c r="G19" s="62">
        <v>18</v>
      </c>
      <c r="H19" s="67"/>
      <c r="I19" s="62">
        <v>3</v>
      </c>
      <c r="J19" s="62"/>
      <c r="K19" s="62">
        <v>15</v>
      </c>
      <c r="L19" s="62"/>
      <c r="M19" s="62">
        <v>6</v>
      </c>
      <c r="N19" s="62"/>
      <c r="O19" s="62"/>
      <c r="P19" s="62">
        <v>6</v>
      </c>
      <c r="Q19" s="62"/>
      <c r="R19" s="62"/>
      <c r="S19" s="62"/>
      <c r="T19" s="62"/>
      <c r="U19" s="62"/>
      <c r="V19" s="62"/>
      <c r="W19" s="62"/>
      <c r="X19" s="52">
        <f>Y19+Z19+AA19</f>
        <v>48.24</v>
      </c>
      <c r="Y19" s="52">
        <f>H19*1300000*2/1000000</f>
        <v>0</v>
      </c>
      <c r="Z19" s="52">
        <f>0.84*(I19+J19+K19+L19+M19+N19+O19)*2</f>
        <v>40.32</v>
      </c>
      <c r="AA19" s="52">
        <f>0.66*(P19+Q19+R19+S19+T19+U19+V19+W19)*2</f>
        <v>7.92</v>
      </c>
      <c r="AB19" s="52">
        <f>(H19+I19+J19+K19+L19+M19+N19+O19+P19+S19+T19+U19+V19)*30000*42/1000000</f>
        <v>37.799999999999997</v>
      </c>
      <c r="AC19" s="68"/>
      <c r="AD19" s="52">
        <f>X19+AB19</f>
        <v>86.039999999999992</v>
      </c>
    </row>
    <row r="20" spans="1:30" s="2" customFormat="1" ht="33" customHeight="1">
      <c r="A20" s="18">
        <v>2</v>
      </c>
      <c r="B20" s="35" t="s">
        <v>48</v>
      </c>
      <c r="C20" s="21"/>
      <c r="D20" s="34"/>
      <c r="E20" s="47"/>
      <c r="F20" s="58">
        <f>F21+F22</f>
        <v>60</v>
      </c>
      <c r="G20" s="58">
        <f t="shared" ref="G20:AD20" si="14">G21+G22</f>
        <v>0</v>
      </c>
      <c r="H20" s="58">
        <f t="shared" si="14"/>
        <v>0</v>
      </c>
      <c r="I20" s="58">
        <f t="shared" si="14"/>
        <v>0</v>
      </c>
      <c r="J20" s="58">
        <f t="shared" si="14"/>
        <v>0</v>
      </c>
      <c r="K20" s="58">
        <f t="shared" si="14"/>
        <v>18</v>
      </c>
      <c r="L20" s="58">
        <f t="shared" si="14"/>
        <v>0</v>
      </c>
      <c r="M20" s="58">
        <f t="shared" si="14"/>
        <v>0</v>
      </c>
      <c r="N20" s="58">
        <f t="shared" si="14"/>
        <v>0</v>
      </c>
      <c r="O20" s="58">
        <f t="shared" si="14"/>
        <v>0</v>
      </c>
      <c r="P20" s="58">
        <f t="shared" si="14"/>
        <v>22</v>
      </c>
      <c r="Q20" s="58">
        <f t="shared" si="14"/>
        <v>20</v>
      </c>
      <c r="R20" s="58">
        <f t="shared" si="14"/>
        <v>0</v>
      </c>
      <c r="S20" s="58">
        <f t="shared" si="14"/>
        <v>0</v>
      </c>
      <c r="T20" s="58">
        <f t="shared" si="14"/>
        <v>0</v>
      </c>
      <c r="U20" s="58">
        <f t="shared" si="14"/>
        <v>0</v>
      </c>
      <c r="V20" s="58">
        <f t="shared" si="14"/>
        <v>0</v>
      </c>
      <c r="W20" s="58">
        <f t="shared" si="14"/>
        <v>0</v>
      </c>
      <c r="X20" s="58">
        <f t="shared" si="14"/>
        <v>85.68</v>
      </c>
      <c r="Y20" s="58">
        <f t="shared" si="14"/>
        <v>0</v>
      </c>
      <c r="Z20" s="58">
        <f>Z21+Z22</f>
        <v>30.240000000000002</v>
      </c>
      <c r="AA20" s="58">
        <f>AA21+AA22</f>
        <v>55.440000000000005</v>
      </c>
      <c r="AB20" s="58">
        <f t="shared" si="14"/>
        <v>50.4</v>
      </c>
      <c r="AC20" s="58">
        <f t="shared" si="14"/>
        <v>0</v>
      </c>
      <c r="AD20" s="58">
        <f t="shared" si="14"/>
        <v>136.08000000000001</v>
      </c>
    </row>
    <row r="21" spans="1:30" s="2" customFormat="1" ht="33" customHeight="1">
      <c r="A21" s="18"/>
      <c r="B21" s="32" t="s">
        <v>49</v>
      </c>
      <c r="C21" s="21"/>
      <c r="D21" s="34" t="s">
        <v>40</v>
      </c>
      <c r="E21" s="47"/>
      <c r="F21" s="54">
        <f t="shared" si="8"/>
        <v>30</v>
      </c>
      <c r="G21" s="62"/>
      <c r="H21" s="62"/>
      <c r="I21" s="62"/>
      <c r="J21" s="62"/>
      <c r="K21" s="62">
        <v>10</v>
      </c>
      <c r="L21" s="62"/>
      <c r="M21" s="62"/>
      <c r="N21" s="62"/>
      <c r="O21" s="62"/>
      <c r="P21" s="62">
        <v>10</v>
      </c>
      <c r="Q21" s="62">
        <v>10</v>
      </c>
      <c r="R21" s="62"/>
      <c r="S21" s="62"/>
      <c r="T21" s="62"/>
      <c r="U21" s="62"/>
      <c r="V21" s="62"/>
      <c r="W21" s="62"/>
      <c r="X21" s="54">
        <f t="shared" si="6"/>
        <v>43.2</v>
      </c>
      <c r="Y21" s="54">
        <f t="shared" ref="Y21:Y22" si="15">H21*1300000*2/1000000</f>
        <v>0</v>
      </c>
      <c r="Z21" s="54">
        <f>0.84*(I21+J21+K21+L21+M21+N21+O21)*2</f>
        <v>16.8</v>
      </c>
      <c r="AA21" s="52">
        <f t="shared" ref="AA21:AA22" si="16">0.66*(P21+Q21+R21+S21+T21+U21+V21+W21)*2</f>
        <v>26.400000000000002</v>
      </c>
      <c r="AB21" s="54">
        <f t="shared" ref="AB21:AB22" si="17">(H21+I21+J21+K21+L21+M21+N21+O21+P21+S21+T21+U21+V21)*30000*42/1000000</f>
        <v>25.2</v>
      </c>
      <c r="AC21" s="63"/>
      <c r="AD21" s="54">
        <f t="shared" si="4"/>
        <v>68.400000000000006</v>
      </c>
    </row>
    <row r="22" spans="1:30" s="2" customFormat="1" ht="33" customHeight="1">
      <c r="A22" s="18"/>
      <c r="B22" s="32" t="s">
        <v>50</v>
      </c>
      <c r="C22" s="21"/>
      <c r="D22" s="34" t="s">
        <v>40</v>
      </c>
      <c r="E22" s="47"/>
      <c r="F22" s="54">
        <f t="shared" si="8"/>
        <v>30</v>
      </c>
      <c r="G22" s="62"/>
      <c r="H22" s="62"/>
      <c r="I22" s="62"/>
      <c r="J22" s="62"/>
      <c r="K22" s="62">
        <v>8</v>
      </c>
      <c r="L22" s="62"/>
      <c r="M22" s="62"/>
      <c r="N22" s="62"/>
      <c r="O22" s="62"/>
      <c r="P22" s="62">
        <v>12</v>
      </c>
      <c r="Q22" s="62">
        <v>10</v>
      </c>
      <c r="R22" s="62"/>
      <c r="S22" s="62"/>
      <c r="T22" s="62"/>
      <c r="U22" s="62"/>
      <c r="V22" s="62"/>
      <c r="W22" s="62"/>
      <c r="X22" s="54">
        <f t="shared" si="6"/>
        <v>42.480000000000004</v>
      </c>
      <c r="Y22" s="54">
        <f t="shared" si="15"/>
        <v>0</v>
      </c>
      <c r="Z22" s="54">
        <f>0.84*(I22+J22+K22+L22+M22+N22+O22)*2</f>
        <v>13.44</v>
      </c>
      <c r="AA22" s="52">
        <f t="shared" si="16"/>
        <v>29.040000000000003</v>
      </c>
      <c r="AB22" s="54">
        <f t="shared" si="17"/>
        <v>25.2</v>
      </c>
      <c r="AC22" s="63"/>
      <c r="AD22" s="54">
        <f t="shared" si="4"/>
        <v>67.680000000000007</v>
      </c>
    </row>
  </sheetData>
  <mergeCells count="21">
    <mergeCell ref="AA1:AD1"/>
    <mergeCell ref="A1:C1"/>
    <mergeCell ref="E4:E6"/>
    <mergeCell ref="F4:F6"/>
    <mergeCell ref="G4:G6"/>
    <mergeCell ref="A2:AD2"/>
    <mergeCell ref="AB3:AD3"/>
    <mergeCell ref="C4:D4"/>
    <mergeCell ref="H4:W4"/>
    <mergeCell ref="X4:AD4"/>
    <mergeCell ref="AB5:AB6"/>
    <mergeCell ref="AC5:AC6"/>
    <mergeCell ref="AD5:AD6"/>
    <mergeCell ref="I5:O5"/>
    <mergeCell ref="P5:W5"/>
    <mergeCell ref="X5:AA5"/>
    <mergeCell ref="A7:B7"/>
    <mergeCell ref="A4:A6"/>
    <mergeCell ref="B4:B6"/>
    <mergeCell ref="C5:C6"/>
    <mergeCell ref="D5:D6"/>
  </mergeCells>
  <pageMargins left="0.39370078740157499" right="0.196850393700787" top="0.39370078740157499" bottom="0.196850393700787" header="0.31496062992126" footer="0.31496062992126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PL02.KH23</vt:lpstr>
      <vt:lpstr>PL02.KH23!Print_Titles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THUY</cp:lastModifiedBy>
  <cp:lastPrinted>2022-11-22T08:49:03Z</cp:lastPrinted>
  <dcterms:created xsi:type="dcterms:W3CDTF">2022-09-15T09:31:00Z</dcterms:created>
  <dcterms:modified xsi:type="dcterms:W3CDTF">2022-11-22T08:50:17Z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95D7B309C1C34FACB4A3A1815DC6A866</vt:lpwstr>
  </property>
  <property fmtid="{D5CDD505-2E9C-101B-9397-08002B2CF9AE}" pid="3" name="KSOProductBuildVer">
    <vt:lpwstr>1033-11.2.0.11380</vt:lpwstr>
  </property>
</Properties>
</file>