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0" yWindow="0" windowWidth="15345" windowHeight="4635" activeTab="1"/>
  </bookViews>
  <sheets>
    <sheet name="Danh sach" sheetId="3" r:id="rId1"/>
    <sheet name="P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M12" i="3"/>
  <c r="M8" i="3"/>
  <c r="M9" i="3"/>
  <c r="M7" i="3"/>
  <c r="H9" i="1" l="1"/>
  <c r="M9" i="1"/>
  <c r="N9" i="1"/>
  <c r="P9" i="1"/>
  <c r="G12" i="1"/>
  <c r="H12" i="1"/>
  <c r="J12" i="1"/>
  <c r="L12" i="1"/>
  <c r="P12" i="1"/>
  <c r="E12" i="1"/>
  <c r="M11" i="1"/>
  <c r="M12" i="1" s="1"/>
  <c r="L11" i="1"/>
  <c r="K11" i="1"/>
  <c r="K12" i="1" s="1"/>
  <c r="J11" i="1"/>
  <c r="M8" i="1"/>
  <c r="L8" i="1"/>
  <c r="L9" i="1" s="1"/>
  <c r="K8" i="1"/>
  <c r="K9" i="1" s="1"/>
  <c r="J8" i="1"/>
  <c r="A3" i="1"/>
  <c r="O8" i="1" l="1"/>
  <c r="O9" i="1" s="1"/>
  <c r="O11" i="1"/>
  <c r="J9" i="1"/>
  <c r="G9" i="1"/>
  <c r="E9" i="1"/>
  <c r="Q11" i="1" l="1"/>
  <c r="Q12" i="1" s="1"/>
  <c r="O12" i="1"/>
  <c r="Q8" i="1"/>
  <c r="Q9" i="1" l="1"/>
</calcChain>
</file>

<file path=xl/sharedStrings.xml><?xml version="1.0" encoding="utf-8"?>
<sst xmlns="http://schemas.openxmlformats.org/spreadsheetml/2006/main" count="73" uniqueCount="45">
  <si>
    <t>STT</t>
  </si>
  <si>
    <t>Tên chủ sử dụng đất</t>
  </si>
  <si>
    <t>Thông tin thửa đất 
theo BĐ Địa chính</t>
  </si>
  <si>
    <t>Diện tích 
thu hồi (m2)</t>
  </si>
  <si>
    <t>Bồi thường hỗ trợ cho hộ gia đình, cá nhân</t>
  </si>
  <si>
    <t>Tổng kinh phí bồi thường, hỗ trợ cho hộ gia đình, cá nhân</t>
  </si>
  <si>
    <t>Tổng kinh phí
bồi thường hỗ trợ GPMB</t>
  </si>
  <si>
    <t>Số tờ</t>
  </si>
  <si>
    <t>Số 
thửa</t>
  </si>
  <si>
    <t>Diện tích 
thửa
 (m2)</t>
  </si>
  <si>
    <t>Loại 
đất</t>
  </si>
  <si>
    <t>Tổng diện tích 
thu hồi 
(m2)</t>
  </si>
  <si>
    <t>Đất hộ 
gia đình (m2)</t>
  </si>
  <si>
    <t>Đất 
UBND
 xã (m2)</t>
  </si>
  <si>
    <t>Hỗ trợ ổn định 
đời sống khi nhà nước thu hồi đất 10.000đ/m2</t>
  </si>
  <si>
    <t>Bồi thường chi phí đầu tư vào đất còn lại đối với đất công ích (50% giá đất)</t>
  </si>
  <si>
    <t>Tổng</t>
  </si>
  <si>
    <t>LUC</t>
  </si>
  <si>
    <t>Thông tin thửa đất 
theo GCN, HSĐC</t>
  </si>
  <si>
    <t>Tờ bản đồ 
địa chính</t>
  </si>
  <si>
    <t>Diện tích 
theo bản đồ
 (m2)</t>
  </si>
  <si>
    <t>Số thửa</t>
  </si>
  <si>
    <t>Diện tích
(m2)</t>
  </si>
  <si>
    <t>Diện tích 
thu hồi 
(m2)</t>
  </si>
  <si>
    <t>II. Nay điều chỉnh thành</t>
  </si>
  <si>
    <t>Ghi chú</t>
  </si>
  <si>
    <t>Địa chỉ 
thửa đất</t>
  </si>
  <si>
    <t>BẢNG ĐIỀU CHỈNH QUYẾT ĐỊNH SỐ 684, 685/QĐ-UBND  NGÀY 05/5/2022 CỦA ỦY BAN NHÂN DÂN HUYỆN TÂN YÊN</t>
  </si>
  <si>
    <t>THỰC HIỆN DỰ ÁN XÂY DỰNG CSHT KHU DÂN CƯ ĐỒNG NGHĨA TRANG, THÔN CHUNG, XÃ LIÊN SƠN</t>
  </si>
  <si>
    <t>I. Tại Quyết định số: 684,685/QĐ-UBND ngày 05/5/2022 của UBND huyện Tân Yên</t>
  </si>
  <si>
    <t>Thôn Chung</t>
  </si>
  <si>
    <t>Nguyễn Thị Tâm</t>
  </si>
  <si>
    <t>432b</t>
  </si>
  <si>
    <t>Đã thu hồi 20m2 tại Quyết định số 38/QĐ-UBND năm 2009</t>
  </si>
  <si>
    <t>BẢNG ĐIỀU CHỈNH QUYẾT ĐỊNH SỐ 485/QĐ-UBND  NGÀY 05/5/2022 CỦA ỦY BAN NHÂN DÂN HUYỆN TÂN YÊN</t>
  </si>
  <si>
    <t>I. Tại Quyết định số: 485/QĐ-UBND ngày 05/5/2022 của UBND huyện Tân Yên</t>
  </si>
  <si>
    <t xml:space="preserve">Bồi thường về đất 50.000đ/m2, </t>
  </si>
  <si>
    <t>Bồi thường hoa màu trên đất 8.800đ/m2</t>
  </si>
  <si>
    <t xml:space="preserve">Hỗ trợ đào 
tạo, chuyển đổi nghề và tìm kiếm việc làm =3 lần giá đất NN 150.000đ/m2, </t>
  </si>
  <si>
    <t>Hỗ trợ trên 70% diện tích của một định xuất</t>
  </si>
  <si>
    <t>Tên chủ 
sử dụng đất</t>
  </si>
  <si>
    <t>UBND xã</t>
  </si>
  <si>
    <t>DTL</t>
  </si>
  <si>
    <t>Nằm ngoài chỉ giới
 thu hồi thực hiện dự án</t>
  </si>
  <si>
    <t>(Kèm theo Quyết định số: 501/QĐ-UBND ngày 12/3/2024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</si>
</sst>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7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165" fontId="10" fillId="0" borderId="2" xfId="1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10" fillId="0" borderId="3" xfId="0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 applyProtection="1">
      <alignment vertical="center"/>
    </xf>
    <xf numFmtId="164" fontId="15" fillId="0" borderId="5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166" fontId="13" fillId="0" borderId="2" xfId="0" applyNumberFormat="1" applyFont="1" applyFill="1" applyBorder="1" applyAlignment="1" applyProtection="1">
      <alignment horizontal="center" vertical="center"/>
    </xf>
    <xf numFmtId="166" fontId="14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43" fontId="1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wrapText="1"/>
    </xf>
    <xf numFmtId="0" fontId="15" fillId="0" borderId="2" xfId="0" applyNumberFormat="1" applyFont="1" applyFill="1" applyBorder="1" applyAlignment="1" applyProtection="1">
      <alignment vertical="center" wrapText="1"/>
    </xf>
    <xf numFmtId="164" fontId="15" fillId="0" borderId="2" xfId="1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1"/>
  <sheetViews>
    <sheetView zoomScaleNormal="100" workbookViewId="0">
      <selection activeCell="M8" sqref="M8"/>
    </sheetView>
  </sheetViews>
  <sheetFormatPr defaultColWidth="9.140625" defaultRowHeight="15" x14ac:dyDescent="0.25"/>
  <cols>
    <col min="1" max="1" width="5.7109375" style="4" customWidth="1"/>
    <col min="2" max="2" width="20.28515625" style="12" customWidth="1"/>
    <col min="3" max="3" width="14.28515625" style="4" customWidth="1"/>
    <col min="4" max="5" width="9.140625" style="4"/>
    <col min="6" max="6" width="9.5703125" style="4" bestFit="1" customWidth="1"/>
    <col min="7" max="9" width="9.140625" style="4"/>
    <col min="10" max="10" width="9.140625" style="12"/>
    <col min="11" max="13" width="9.140625" style="4"/>
    <col min="14" max="14" width="17.5703125" style="4" customWidth="1"/>
    <col min="15" max="16384" width="9.140625" style="4"/>
  </cols>
  <sheetData>
    <row r="1" spans="1:16376" s="1" customFormat="1" ht="19.5" customHeight="1" x14ac:dyDescent="0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376" s="2" customFormat="1" ht="19.5" customHeight="1" x14ac:dyDescent="0.2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376" s="2" customFormat="1" ht="22.5" customHeight="1" x14ac:dyDescent="0.2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376" ht="45" customHeight="1" x14ac:dyDescent="0.25">
      <c r="A4" s="64" t="s">
        <v>0</v>
      </c>
      <c r="B4" s="65" t="s">
        <v>1</v>
      </c>
      <c r="C4" s="66" t="s">
        <v>26</v>
      </c>
      <c r="D4" s="66" t="s">
        <v>2</v>
      </c>
      <c r="E4" s="67"/>
      <c r="F4" s="67"/>
      <c r="G4" s="68" t="s">
        <v>18</v>
      </c>
      <c r="H4" s="64"/>
      <c r="I4" s="64"/>
      <c r="J4" s="68" t="s">
        <v>10</v>
      </c>
      <c r="K4" s="69" t="s">
        <v>3</v>
      </c>
      <c r="L4" s="70"/>
      <c r="M4" s="71"/>
      <c r="N4" s="58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ht="57" x14ac:dyDescent="0.25">
      <c r="A5" s="64"/>
      <c r="B5" s="65"/>
      <c r="C5" s="66"/>
      <c r="D5" s="3" t="s">
        <v>19</v>
      </c>
      <c r="E5" s="3" t="s">
        <v>8</v>
      </c>
      <c r="F5" s="3" t="s">
        <v>20</v>
      </c>
      <c r="G5" s="3" t="s">
        <v>7</v>
      </c>
      <c r="H5" s="3" t="s">
        <v>21</v>
      </c>
      <c r="I5" s="3" t="s">
        <v>22</v>
      </c>
      <c r="J5" s="68"/>
      <c r="K5" s="3" t="s">
        <v>12</v>
      </c>
      <c r="L5" s="3" t="s">
        <v>13</v>
      </c>
      <c r="M5" s="3" t="s">
        <v>23</v>
      </c>
      <c r="N5" s="5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16376" s="5" customFormat="1" ht="30.6" customHeight="1" x14ac:dyDescent="0.25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6376" ht="57" customHeight="1" x14ac:dyDescent="0.25">
      <c r="A7" s="48">
        <v>13</v>
      </c>
      <c r="B7" s="6" t="s">
        <v>31</v>
      </c>
      <c r="C7" s="7" t="s">
        <v>30</v>
      </c>
      <c r="D7" s="7">
        <v>25</v>
      </c>
      <c r="E7" s="7">
        <v>442</v>
      </c>
      <c r="F7" s="8">
        <v>456.2</v>
      </c>
      <c r="G7" s="8">
        <v>17</v>
      </c>
      <c r="H7" s="8" t="s">
        <v>32</v>
      </c>
      <c r="I7" s="8">
        <v>312</v>
      </c>
      <c r="J7" s="7" t="s">
        <v>17</v>
      </c>
      <c r="K7" s="9">
        <v>456.2</v>
      </c>
      <c r="L7" s="10">
        <v>0</v>
      </c>
      <c r="M7" s="10">
        <f>K7+L7</f>
        <v>456.2</v>
      </c>
      <c r="N7" s="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</row>
    <row r="8" spans="1:16376" ht="57" customHeight="1" x14ac:dyDescent="0.25">
      <c r="A8" s="54">
        <v>16</v>
      </c>
      <c r="B8" s="56" t="s">
        <v>41</v>
      </c>
      <c r="C8" s="7" t="s">
        <v>30</v>
      </c>
      <c r="D8" s="7">
        <v>25</v>
      </c>
      <c r="E8" s="7">
        <v>432</v>
      </c>
      <c r="F8" s="8">
        <v>388.1</v>
      </c>
      <c r="G8" s="8"/>
      <c r="H8" s="8"/>
      <c r="I8" s="8"/>
      <c r="J8" s="7" t="s">
        <v>42</v>
      </c>
      <c r="K8" s="9"/>
      <c r="L8" s="10">
        <v>388.1</v>
      </c>
      <c r="M8" s="10">
        <f t="shared" ref="M8:M9" si="0">K8+L8</f>
        <v>388.1</v>
      </c>
      <c r="N8" s="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</row>
    <row r="9" spans="1:16376" ht="57" customHeight="1" x14ac:dyDescent="0.25">
      <c r="A9" s="55"/>
      <c r="B9" s="57"/>
      <c r="C9" s="7" t="s">
        <v>30</v>
      </c>
      <c r="D9" s="7">
        <v>25</v>
      </c>
      <c r="E9" s="7">
        <v>405</v>
      </c>
      <c r="F9" s="8">
        <v>979.6</v>
      </c>
      <c r="G9" s="8"/>
      <c r="H9" s="8"/>
      <c r="I9" s="8"/>
      <c r="J9" s="7" t="s">
        <v>42</v>
      </c>
      <c r="K9" s="9"/>
      <c r="L9" s="10">
        <v>979.6</v>
      </c>
      <c r="M9" s="10">
        <f t="shared" si="0"/>
        <v>979.6</v>
      </c>
      <c r="N9" s="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</row>
    <row r="10" spans="1:16376" s="5" customFormat="1" ht="27" customHeight="1" x14ac:dyDescent="0.25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6376" ht="56.45" customHeight="1" x14ac:dyDescent="0.25">
      <c r="A11" s="10">
        <v>13</v>
      </c>
      <c r="B11" s="6" t="s">
        <v>31</v>
      </c>
      <c r="C11" s="7" t="s">
        <v>30</v>
      </c>
      <c r="D11" s="7">
        <v>25</v>
      </c>
      <c r="E11" s="7">
        <v>442</v>
      </c>
      <c r="F11" s="8">
        <v>456.2</v>
      </c>
      <c r="G11" s="8">
        <v>17</v>
      </c>
      <c r="H11" s="8" t="s">
        <v>32</v>
      </c>
      <c r="I11" s="8">
        <v>312</v>
      </c>
      <c r="J11" s="7" t="s">
        <v>17</v>
      </c>
      <c r="K11" s="9">
        <v>436.2</v>
      </c>
      <c r="L11" s="10">
        <v>0</v>
      </c>
      <c r="M11" s="10">
        <v>436.2</v>
      </c>
      <c r="N11" s="51" t="s">
        <v>33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  <c r="XER11" s="11"/>
      <c r="XES11" s="11"/>
      <c r="XET11" s="11"/>
      <c r="XEU11" s="11"/>
      <c r="XEV11" s="11"/>
    </row>
    <row r="12" spans="1:16376" ht="57" customHeight="1" x14ac:dyDescent="0.25">
      <c r="A12" s="54">
        <v>16</v>
      </c>
      <c r="B12" s="56" t="s">
        <v>41</v>
      </c>
      <c r="C12" s="7" t="s">
        <v>30</v>
      </c>
      <c r="D12" s="7">
        <v>25</v>
      </c>
      <c r="E12" s="7">
        <v>432</v>
      </c>
      <c r="F12" s="8">
        <v>374.9</v>
      </c>
      <c r="G12" s="8"/>
      <c r="H12" s="8"/>
      <c r="I12" s="8"/>
      <c r="J12" s="7" t="s">
        <v>42</v>
      </c>
      <c r="K12" s="9"/>
      <c r="L12" s="10">
        <v>374.9</v>
      </c>
      <c r="M12" s="10">
        <f t="shared" ref="M12:M13" si="1">K12+L12</f>
        <v>374.9</v>
      </c>
      <c r="N12" s="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</row>
    <row r="13" spans="1:16376" ht="57" customHeight="1" x14ac:dyDescent="0.25">
      <c r="A13" s="55"/>
      <c r="B13" s="57"/>
      <c r="C13" s="7" t="s">
        <v>30</v>
      </c>
      <c r="D13" s="7">
        <v>25</v>
      </c>
      <c r="E13" s="7">
        <v>405</v>
      </c>
      <c r="F13" s="8">
        <v>979.6</v>
      </c>
      <c r="G13" s="8"/>
      <c r="H13" s="8"/>
      <c r="I13" s="8"/>
      <c r="J13" s="7" t="s">
        <v>42</v>
      </c>
      <c r="K13" s="9"/>
      <c r="L13" s="10">
        <v>0</v>
      </c>
      <c r="M13" s="10">
        <f t="shared" si="1"/>
        <v>0</v>
      </c>
      <c r="N13" s="53" t="s">
        <v>43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11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  <c r="XEQ13" s="11"/>
      <c r="XER13" s="11"/>
      <c r="XES13" s="11"/>
      <c r="XET13" s="11"/>
      <c r="XEU13" s="11"/>
      <c r="XEV13" s="11"/>
    </row>
    <row r="21" spans="13:13" x14ac:dyDescent="0.25">
      <c r="M21" s="50"/>
    </row>
  </sheetData>
  <mergeCells count="17">
    <mergeCell ref="A1:N1"/>
    <mergeCell ref="A2:N2"/>
    <mergeCell ref="A3:N3"/>
    <mergeCell ref="A4:A5"/>
    <mergeCell ref="B4:B5"/>
    <mergeCell ref="C4:C5"/>
    <mergeCell ref="D4:F4"/>
    <mergeCell ref="G4:I4"/>
    <mergeCell ref="J4:J5"/>
    <mergeCell ref="K4:M4"/>
    <mergeCell ref="A12:A13"/>
    <mergeCell ref="B12:B13"/>
    <mergeCell ref="N4:N5"/>
    <mergeCell ref="A6:N6"/>
    <mergeCell ref="A10:N10"/>
    <mergeCell ref="A8:A9"/>
    <mergeCell ref="B8:B9"/>
  </mergeCells>
  <printOptions horizontalCentered="1"/>
  <pageMargins left="0.2" right="0.2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zoomScaleNormal="100" workbookViewId="0">
      <selection activeCell="O10" sqref="O10"/>
    </sheetView>
  </sheetViews>
  <sheetFormatPr defaultColWidth="9.140625" defaultRowHeight="12.75" x14ac:dyDescent="0.2"/>
  <cols>
    <col min="1" max="1" width="5.42578125" style="28" customWidth="1"/>
    <col min="2" max="2" width="16" style="28" customWidth="1"/>
    <col min="3" max="4" width="6.28515625" style="28" customWidth="1"/>
    <col min="5" max="5" width="8.7109375" style="28" customWidth="1"/>
    <col min="6" max="6" width="6.42578125" style="28" customWidth="1"/>
    <col min="7" max="7" width="9" style="28" customWidth="1"/>
    <col min="8" max="9" width="9.28515625" style="28" bestFit="1" customWidth="1"/>
    <col min="10" max="10" width="11.140625" style="28" customWidth="1"/>
    <col min="11" max="11" width="12.7109375" style="28" customWidth="1"/>
    <col min="12" max="12" width="11.140625" style="28" customWidth="1"/>
    <col min="13" max="13" width="11.42578125" style="28" customWidth="1"/>
    <col min="14" max="14" width="10.85546875" style="28" customWidth="1"/>
    <col min="15" max="15" width="11.7109375" style="28" customWidth="1"/>
    <col min="16" max="18" width="13.42578125" style="28" customWidth="1"/>
    <col min="19" max="16384" width="9.140625" style="28"/>
  </cols>
  <sheetData>
    <row r="1" spans="1:18" s="13" customFormat="1" ht="22.15" customHeight="1" x14ac:dyDescent="0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14" customFormat="1" ht="19.149999999999999" customHeight="1" x14ac:dyDescent="0.2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5"/>
    </row>
    <row r="3" spans="1:18" s="14" customFormat="1" ht="27" customHeight="1" x14ac:dyDescent="0.2">
      <c r="A3" s="81" t="str">
        <f>'Danh sach'!A3:N3</f>
        <v>(Kèm theo Quyết định số: 501/QĐ-UBND ngày 12/3/2024 của Ủy ban nhân dân huyện Tân Yên)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7"/>
    </row>
    <row r="4" spans="1:18" s="14" customFormat="1" ht="27.75" customHeight="1" x14ac:dyDescent="0.2">
      <c r="A4" s="82" t="s">
        <v>0</v>
      </c>
      <c r="B4" s="83" t="s">
        <v>40</v>
      </c>
      <c r="C4" s="85" t="s">
        <v>2</v>
      </c>
      <c r="D4" s="86"/>
      <c r="E4" s="86"/>
      <c r="F4" s="87"/>
      <c r="G4" s="85" t="s">
        <v>3</v>
      </c>
      <c r="H4" s="86"/>
      <c r="I4" s="86"/>
      <c r="J4" s="88" t="s">
        <v>4</v>
      </c>
      <c r="K4" s="88"/>
      <c r="L4" s="88"/>
      <c r="M4" s="88"/>
      <c r="N4" s="88"/>
      <c r="O4" s="77" t="s">
        <v>5</v>
      </c>
      <c r="P4" s="77" t="s">
        <v>39</v>
      </c>
      <c r="Q4" s="79" t="s">
        <v>6</v>
      </c>
      <c r="R4" s="77" t="s">
        <v>25</v>
      </c>
    </row>
    <row r="5" spans="1:18" s="13" customFormat="1" ht="136.5" customHeight="1" x14ac:dyDescent="0.25">
      <c r="A5" s="82"/>
      <c r="B5" s="84"/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6" t="s">
        <v>36</v>
      </c>
      <c r="K5" s="16" t="s">
        <v>37</v>
      </c>
      <c r="L5" s="16" t="s">
        <v>14</v>
      </c>
      <c r="M5" s="16" t="s">
        <v>38</v>
      </c>
      <c r="N5" s="16" t="s">
        <v>15</v>
      </c>
      <c r="O5" s="78"/>
      <c r="P5" s="78"/>
      <c r="Q5" s="80"/>
      <c r="R5" s="78"/>
    </row>
    <row r="6" spans="1:18" s="13" customFormat="1" x14ac:dyDescent="0.25">
      <c r="A6" s="17">
        <v>1</v>
      </c>
      <c r="B6" s="18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9">
        <v>15</v>
      </c>
      <c r="P6" s="19">
        <v>16</v>
      </c>
      <c r="Q6" s="31">
        <v>17</v>
      </c>
      <c r="R6" s="46">
        <v>18</v>
      </c>
    </row>
    <row r="7" spans="1:18" s="20" customFormat="1" ht="19.5" customHeight="1" x14ac:dyDescent="0.25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6"/>
    </row>
    <row r="8" spans="1:18" s="25" customFormat="1" ht="47.45" customHeight="1" x14ac:dyDescent="0.2">
      <c r="A8" s="26">
        <v>13</v>
      </c>
      <c r="B8" s="29" t="s">
        <v>31</v>
      </c>
      <c r="C8" s="21">
        <v>25</v>
      </c>
      <c r="D8" s="21">
        <v>442</v>
      </c>
      <c r="E8" s="40">
        <v>456.2</v>
      </c>
      <c r="F8" s="21" t="s">
        <v>17</v>
      </c>
      <c r="G8" s="27">
        <v>456.2</v>
      </c>
      <c r="H8" s="27">
        <v>456.2</v>
      </c>
      <c r="I8" s="27"/>
      <c r="J8" s="52">
        <f>H8*50000</f>
        <v>22810000</v>
      </c>
      <c r="K8" s="22">
        <f>H8*8800</f>
        <v>4014560</v>
      </c>
      <c r="L8" s="23">
        <f>H8*10000</f>
        <v>4562000</v>
      </c>
      <c r="M8" s="23">
        <f>H8*150000</f>
        <v>68430000</v>
      </c>
      <c r="N8" s="23"/>
      <c r="O8" s="24">
        <f>J8+K8+L8+M8+N8</f>
        <v>99816560</v>
      </c>
      <c r="P8" s="23">
        <v>3500000</v>
      </c>
      <c r="Q8" s="32">
        <f t="shared" ref="Q8" si="0">O8+P8</f>
        <v>103316560</v>
      </c>
      <c r="R8" s="24"/>
    </row>
    <row r="9" spans="1:18" s="14" customFormat="1" ht="24.75" customHeight="1" x14ac:dyDescent="0.2">
      <c r="A9" s="30"/>
      <c r="B9" s="36" t="s">
        <v>16</v>
      </c>
      <c r="C9" s="36"/>
      <c r="D9" s="36"/>
      <c r="E9" s="37">
        <f>SUM(E8:E8)</f>
        <v>456.2</v>
      </c>
      <c r="F9" s="38"/>
      <c r="G9" s="37">
        <f>SUM(G8:G8)</f>
        <v>456.2</v>
      </c>
      <c r="H9" s="37">
        <f t="shared" ref="H9:P9" si="1">SUM(H8:H8)</f>
        <v>456.2</v>
      </c>
      <c r="I9" s="37"/>
      <c r="J9" s="39">
        <f t="shared" si="1"/>
        <v>22810000</v>
      </c>
      <c r="K9" s="39">
        <f t="shared" si="1"/>
        <v>4014560</v>
      </c>
      <c r="L9" s="39">
        <f t="shared" si="1"/>
        <v>4562000</v>
      </c>
      <c r="M9" s="39">
        <f t="shared" si="1"/>
        <v>68430000</v>
      </c>
      <c r="N9" s="39">
        <f t="shared" si="1"/>
        <v>0</v>
      </c>
      <c r="O9" s="39">
        <f t="shared" si="1"/>
        <v>99816560</v>
      </c>
      <c r="P9" s="39">
        <f t="shared" si="1"/>
        <v>3500000</v>
      </c>
      <c r="Q9" s="39">
        <f>SUM(Q8:Q8)</f>
        <v>103316560</v>
      </c>
      <c r="R9" s="39"/>
    </row>
    <row r="10" spans="1:18" s="20" customFormat="1" ht="23.25" customHeight="1" x14ac:dyDescent="0.25">
      <c r="A10" s="72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3"/>
      <c r="P10" s="34"/>
      <c r="Q10" s="35"/>
      <c r="R10" s="35"/>
    </row>
    <row r="11" spans="1:18" s="25" customFormat="1" ht="54.6" customHeight="1" x14ac:dyDescent="0.2">
      <c r="A11" s="26">
        <v>13</v>
      </c>
      <c r="B11" s="29" t="s">
        <v>31</v>
      </c>
      <c r="C11" s="21">
        <v>25</v>
      </c>
      <c r="D11" s="21">
        <v>442</v>
      </c>
      <c r="E11" s="40">
        <v>456.2</v>
      </c>
      <c r="F11" s="21" t="s">
        <v>17</v>
      </c>
      <c r="G11" s="49">
        <v>436.2</v>
      </c>
      <c r="H11" s="49">
        <v>436.2</v>
      </c>
      <c r="I11" s="49"/>
      <c r="J11" s="52">
        <f>H11*50000</f>
        <v>21810000</v>
      </c>
      <c r="K11" s="22">
        <f>H11*8800</f>
        <v>3838560</v>
      </c>
      <c r="L11" s="23">
        <f>H11*10000</f>
        <v>4362000</v>
      </c>
      <c r="M11" s="23">
        <f>H11*150000</f>
        <v>65430000</v>
      </c>
      <c r="N11" s="23"/>
      <c r="O11" s="24">
        <f>J11+K11+L11+M11+N11</f>
        <v>95440560</v>
      </c>
      <c r="P11" s="23">
        <v>3500000</v>
      </c>
      <c r="Q11" s="32">
        <f t="shared" ref="Q11" si="2">O11+P11</f>
        <v>98940560</v>
      </c>
      <c r="R11" s="24"/>
    </row>
    <row r="12" spans="1:18" s="25" customFormat="1" ht="27.75" customHeight="1" x14ac:dyDescent="0.2">
      <c r="A12" s="74" t="s">
        <v>16</v>
      </c>
      <c r="B12" s="74"/>
      <c r="C12" s="21"/>
      <c r="D12" s="21"/>
      <c r="E12" s="37">
        <f>E11</f>
        <v>456.2</v>
      </c>
      <c r="F12" s="37"/>
      <c r="G12" s="37">
        <f t="shared" ref="G12:Q12" si="3">G11</f>
        <v>436.2</v>
      </c>
      <c r="H12" s="37">
        <f t="shared" si="3"/>
        <v>436.2</v>
      </c>
      <c r="I12" s="37"/>
      <c r="J12" s="39">
        <f t="shared" si="3"/>
        <v>21810000</v>
      </c>
      <c r="K12" s="39">
        <f t="shared" si="3"/>
        <v>3838560</v>
      </c>
      <c r="L12" s="39">
        <f t="shared" si="3"/>
        <v>4362000</v>
      </c>
      <c r="M12" s="39">
        <f t="shared" si="3"/>
        <v>65430000</v>
      </c>
      <c r="N12" s="39"/>
      <c r="O12" s="39">
        <f t="shared" si="3"/>
        <v>95440560</v>
      </c>
      <c r="P12" s="39">
        <f t="shared" si="3"/>
        <v>3500000</v>
      </c>
      <c r="Q12" s="39">
        <f t="shared" si="3"/>
        <v>98940560</v>
      </c>
      <c r="R12" s="39"/>
    </row>
    <row r="13" spans="1:18" s="41" customFormat="1" ht="33" customHeight="1" x14ac:dyDescent="0.2">
      <c r="J13" s="42"/>
      <c r="K13" s="42"/>
      <c r="L13" s="42"/>
      <c r="M13" s="42"/>
      <c r="N13" s="42"/>
      <c r="O13" s="42"/>
      <c r="P13" s="42"/>
      <c r="Q13" s="42"/>
      <c r="R13" s="42"/>
    </row>
    <row r="14" spans="1:18" s="41" customFormat="1" x14ac:dyDescent="0.2">
      <c r="K14" s="43"/>
      <c r="O14" s="43"/>
      <c r="P14" s="43"/>
    </row>
    <row r="15" spans="1:18" s="41" customFormat="1" x14ac:dyDescent="0.2">
      <c r="K15" s="43"/>
      <c r="Q15" s="42"/>
      <c r="R15" s="42"/>
    </row>
    <row r="16" spans="1:18" s="41" customFormat="1" x14ac:dyDescent="0.2">
      <c r="P16" s="43"/>
    </row>
    <row r="17" spans="11:18" s="41" customFormat="1" x14ac:dyDescent="0.2">
      <c r="K17" s="43"/>
      <c r="N17" s="43"/>
      <c r="P17" s="43"/>
    </row>
    <row r="18" spans="11:18" s="41" customFormat="1" x14ac:dyDescent="0.2">
      <c r="P18" s="44"/>
      <c r="Q18" s="43"/>
      <c r="R18" s="43"/>
    </row>
    <row r="19" spans="11:18" s="41" customFormat="1" x14ac:dyDescent="0.2"/>
    <row r="20" spans="11:18" s="41" customFormat="1" x14ac:dyDescent="0.2"/>
    <row r="21" spans="11:18" s="41" customFormat="1" x14ac:dyDescent="0.2">
      <c r="P21" s="43"/>
    </row>
    <row r="22" spans="11:18" s="41" customFormat="1" x14ac:dyDescent="0.2"/>
    <row r="23" spans="11:18" s="41" customFormat="1" x14ac:dyDescent="0.2"/>
    <row r="24" spans="11:18" s="41" customFormat="1" x14ac:dyDescent="0.2"/>
    <row r="25" spans="11:18" s="41" customFormat="1" x14ac:dyDescent="0.2"/>
    <row r="26" spans="11:18" s="41" customFormat="1" x14ac:dyDescent="0.2"/>
    <row r="27" spans="11:18" s="41" customFormat="1" x14ac:dyDescent="0.2"/>
  </sheetData>
  <mergeCells count="15">
    <mergeCell ref="A10:N10"/>
    <mergeCell ref="A12:B12"/>
    <mergeCell ref="A1:R1"/>
    <mergeCell ref="A7:N7"/>
    <mergeCell ref="P4:P5"/>
    <mergeCell ref="Q4:Q5"/>
    <mergeCell ref="A2:Q2"/>
    <mergeCell ref="A3:Q3"/>
    <mergeCell ref="A4:A5"/>
    <mergeCell ref="B4:B5"/>
    <mergeCell ref="C4:F4"/>
    <mergeCell ref="G4:I4"/>
    <mergeCell ref="R4:R5"/>
    <mergeCell ref="J4:N4"/>
    <mergeCell ref="O4:O5"/>
  </mergeCells>
  <printOptions horizontalCentered="1"/>
  <pageMargins left="0.2" right="0.2" top="0.25" bottom="0.2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MAT</cp:lastModifiedBy>
  <cp:lastPrinted>2024-04-18T04:14:22Z</cp:lastPrinted>
  <dcterms:created xsi:type="dcterms:W3CDTF">2022-08-11T03:00:29Z</dcterms:created>
  <dcterms:modified xsi:type="dcterms:W3CDTF">2024-04-22T03:35:46Z</dcterms:modified>
</cp:coreProperties>
</file>