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76" tabRatio="528" activeTab="4"/>
  </bookViews>
  <sheets>
    <sheet name="DSTK" sheetId="1" r:id="rId1"/>
    <sheet name=" PA BTHT" sheetId="2" r:id="rId2"/>
    <sheet name="70%ĐX" sheetId="3" r:id="rId3"/>
    <sheet name="TS" sheetId="4" r:id="rId4"/>
    <sheet name="40ng" sheetId="5" r:id="rId5"/>
  </sheets>
  <definedNames>
    <definedName name="_xlfn.SINGLE" hidden="1">#NAME?</definedName>
    <definedName name="_xlnm.Print_Titles" localSheetId="1">' PA BTHT'!$3:$4</definedName>
    <definedName name="_xlnm.Print_Titles" localSheetId="4">'40ng'!$3:$4</definedName>
    <definedName name="_xlnm.Print_Titles" localSheetId="2">'70%ĐX'!$3:$4</definedName>
    <definedName name="_xlnm.Print_Titles" localSheetId="0">'DSTK'!$3:$5</definedName>
    <definedName name="_xlnm.Print_Titles" localSheetId="3">'TS'!$3:$3</definedName>
  </definedNames>
  <calcPr fullCalcOnLoad="1"/>
</workbook>
</file>

<file path=xl/sharedStrings.xml><?xml version="1.0" encoding="utf-8"?>
<sst xmlns="http://schemas.openxmlformats.org/spreadsheetml/2006/main" count="566" uniqueCount="198">
  <si>
    <t>TT</t>
  </si>
  <si>
    <t>Loại đất</t>
  </si>
  <si>
    <t>LUC</t>
  </si>
  <si>
    <t>Số 
thửa</t>
  </si>
  <si>
    <t>Họ và tên 
chủ sử dụng dất</t>
  </si>
  <si>
    <t>Ghi chú</t>
  </si>
  <si>
    <t>Tờ bản đồ số</t>
  </si>
  <si>
    <t>Số thửa</t>
  </si>
  <si>
    <t>Đất giao cho hộ</t>
  </si>
  <si>
    <t>Nguyễn Văn Thành</t>
  </si>
  <si>
    <t>Tổng</t>
  </si>
  <si>
    <t>Số tờ BĐ</t>
  </si>
  <si>
    <t>Diện tích giao</t>
  </si>
  <si>
    <t>Diện tích thu hồi</t>
  </si>
  <si>
    <t>Thông tin theo hồ sơ ĐC</t>
  </si>
  <si>
    <t>Thông tin
theo BĐĐC năm 2019</t>
  </si>
  <si>
    <r>
      <t>Diện tích (m</t>
    </r>
    <r>
      <rPr>
        <b/>
        <vertAlign val="superscript"/>
        <sz val="9"/>
        <rFont val="Times New Roman"/>
        <family val="1"/>
      </rPr>
      <t>2</t>
    </r>
    <r>
      <rPr>
        <b/>
        <sz val="9"/>
        <rFont val="Times New Roman"/>
        <family val="1"/>
      </rPr>
      <t>)</t>
    </r>
  </si>
  <si>
    <t>Đất
UBND</t>
  </si>
  <si>
    <t>STT</t>
  </si>
  <si>
    <t>Chủ sử dụng</t>
  </si>
  <si>
    <t>Thông tin thửa đất
 theo BĐĐC</t>
  </si>
  <si>
    <t>Loại 
đất</t>
  </si>
  <si>
    <t>Diện tích thu hồi (m2)</t>
  </si>
  <si>
    <t>Bồi thường hỗ trợ cho hộ gia đình ,cá nhân</t>
  </si>
  <si>
    <t>Tổng kinh phí
Bồi thường hỗi trợ</t>
  </si>
  <si>
    <t>Số 
Tờ</t>
  </si>
  <si>
    <t>Số
 thửa</t>
  </si>
  <si>
    <t>DT 
thửa (m2)</t>
  </si>
  <si>
    <t>Tổng DT
 thu hồi (m2)</t>
  </si>
  <si>
    <t>Đất 
của hộ (m2)</t>
  </si>
  <si>
    <t>Đất UB</t>
  </si>
  <si>
    <t>Bồi thường hoa mầu trên đất 9.500đ/m2</t>
  </si>
  <si>
    <t>Hỗ trợ ổn định 
đời sống khi nhà nước thu hồi 10.000đ/m2</t>
  </si>
  <si>
    <t>Tổng kinh phí bồi thường, hỗ trợ cho hộ</t>
  </si>
  <si>
    <t xml:space="preserve">Số tờ </t>
  </si>
  <si>
    <t>Diện tích (m2)</t>
  </si>
  <si>
    <t>DT thu hồi (m2)</t>
  </si>
  <si>
    <t>Loại tài sản, cây trồng được bồi thường, hỗ trợ</t>
  </si>
  <si>
    <t>ĐV tính</t>
  </si>
  <si>
    <t xml:space="preserve">Số lượng </t>
  </si>
  <si>
    <t xml:space="preserve">Đơn giá (đồng) </t>
  </si>
  <si>
    <t>Mức hỗ trợ
(%)</t>
  </si>
  <si>
    <t xml:space="preserve">Thành tiền (đồng) </t>
  </si>
  <si>
    <t>Tổng kinh phí bồi thường, hỗ trợ cho hộ gia đình, cá nhân</t>
  </si>
  <si>
    <t>DTL</t>
  </si>
  <si>
    <t>NTS</t>
  </si>
  <si>
    <t>DGT</t>
  </si>
  <si>
    <t>xem lại diện tích</t>
  </si>
  <si>
    <t>xem diện tích</t>
  </si>
  <si>
    <t>Trịnh Minh Thắng</t>
  </si>
  <si>
    <t>Vũ Huy Yên</t>
  </si>
  <si>
    <t>Nguyễn Như Hanh</t>
  </si>
  <si>
    <t>Dương Ngọc Thành</t>
  </si>
  <si>
    <t>Dương Ngọc Quyền</t>
  </si>
  <si>
    <t>Nguyễn Tùng Ngọc</t>
  </si>
  <si>
    <t>Nguyễn Khánh Hoài</t>
  </si>
  <si>
    <t>Dương Ngọc Tuấn</t>
  </si>
  <si>
    <t>Ngô Văn Xuân</t>
  </si>
  <si>
    <t>Ngô Hữu Hợp</t>
  </si>
  <si>
    <t>Lương Văn Thủy</t>
  </si>
  <si>
    <t>Vũ Huy Thụ</t>
  </si>
  <si>
    <t>Nguyễn Như Hưng</t>
  </si>
  <si>
    <t>Trần Thị Tần</t>
  </si>
  <si>
    <t>153(1)</t>
  </si>
  <si>
    <t>103(1)</t>
  </si>
  <si>
    <t>Hoàng Thị Bằng</t>
  </si>
  <si>
    <t>Nguyễn Đăng Sơn
Nguyễn Thị Dũng</t>
  </si>
  <si>
    <t>237/1</t>
  </si>
  <si>
    <t>Nguyễn Văn Gấm
Hoàng Thị Chín</t>
  </si>
  <si>
    <t>Hà Thị Thìn
Nguyễn Văn Nhân</t>
  </si>
  <si>
    <t>208/1</t>
  </si>
  <si>
    <t>phá mương vào ruộng</t>
  </si>
  <si>
    <t>Diện tich đã thu hồi đường 298</t>
  </si>
  <si>
    <t>174/1</t>
  </si>
  <si>
    <t>150/1</t>
  </si>
  <si>
    <t>107/1</t>
  </si>
  <si>
    <t>Hỗ trợ đất UBND xã quản lý</t>
  </si>
  <si>
    <t>Hỗ trợ chi phí đầu tư vào đất còn lại khi Nhà nước thu hồi đất UBND xã quản lý</t>
  </si>
  <si>
    <t>đ/m2</t>
  </si>
  <si>
    <t>đ/m2xd</t>
  </si>
  <si>
    <t>Ki ốt loại A kích thước 2m*1,2m</t>
  </si>
  <si>
    <t>Nhà tạm loại A kích thước 8,8m*3,3m</t>
  </si>
  <si>
    <t>Ki ốt loại A kích thước 3,7m*10,8m</t>
  </si>
  <si>
    <t>Tường rào xây cay xỉ, cay vôi dày 100mm, bổ trụ kích thước 1,2m*45m</t>
  </si>
  <si>
    <t>Tường rào xây cay xỉ, cay vôi dày 100mm, bổ trụ kích thước 1,8m*7,2m</t>
  </si>
  <si>
    <t>Nhà tạm loại A kích thước 3,2m*6,1m</t>
  </si>
  <si>
    <t>Nhà vệ sinh loại A kích thước 2,4m*2m</t>
  </si>
  <si>
    <t>Tường rào xây cay xỉ, cay vôi dày 100mm, bổ trụ kích thước 1,2m*11,7m</t>
  </si>
  <si>
    <t>Khu chăn nuôi loại A kích thước 9m*3m</t>
  </si>
  <si>
    <t>Tường rào xây cay xỉ, cay vôi dày 100mm, bổ trụ kích thước 3m*3,2m</t>
  </si>
  <si>
    <t>đ/m3</t>
  </si>
  <si>
    <t>Tường rào xây cay xỉ, cay vôi dày 100mm, bổ trụ kích thước 5,6m*3,6m</t>
  </si>
  <si>
    <t>Tường rào xây cay xỉ, cay vôi dày 100mm, bổ trụ kích thước 6,4m*3m</t>
  </si>
  <si>
    <t>Tường rào xây cay xỉ, cay vôi dày 100mm, bổ trụ kích thước 10,8m*3,3m</t>
  </si>
  <si>
    <t>Tường rào xây cay xỉ, cay vôi dày 100mm, bổ trụ kích thước 52m*1,2m</t>
  </si>
  <si>
    <t>Sân bê tông gạch vỡ láng vữa xi măng cát mac 150 dày 2-3cm kích thước 4,6m*12m</t>
  </si>
  <si>
    <t>Họ và tên</t>
  </si>
  <si>
    <r>
      <t>Diện tích một định xuất (m</t>
    </r>
    <r>
      <rPr>
        <b/>
        <vertAlign val="superscript"/>
        <sz val="11"/>
        <rFont val="Times New Roman"/>
        <family val="1"/>
      </rPr>
      <t>2</t>
    </r>
    <r>
      <rPr>
        <b/>
        <sz val="11"/>
        <rFont val="Times New Roman"/>
        <family val="1"/>
      </rPr>
      <t>)</t>
    </r>
  </si>
  <si>
    <t>70% của Định xuất</t>
  </si>
  <si>
    <t>Diện tích thu 
hồi đất  (m2)</t>
  </si>
  <si>
    <t>Tỷ lệ</t>
  </si>
  <si>
    <t>ĐVT: đồng</t>
  </si>
  <si>
    <r>
      <t>Diện tích thu hồi đất của hộ (m</t>
    </r>
    <r>
      <rPr>
        <b/>
        <vertAlign val="superscript"/>
        <sz val="11"/>
        <rFont val="Times New Roman"/>
        <family val="1"/>
      </rPr>
      <t>2</t>
    </r>
    <r>
      <rPr>
        <b/>
        <sz val="11"/>
        <rFont val="Times New Roman"/>
        <family val="1"/>
      </rPr>
      <t>)</t>
    </r>
  </si>
  <si>
    <t>DT đã thu hồi dự án khác</t>
  </si>
  <si>
    <t>Tổng diện
tích thu hồi</t>
  </si>
  <si>
    <t>Số lao động được hỗ trợ</t>
  </si>
  <si>
    <t>Mức hỗ trợ trên một lao động</t>
  </si>
  <si>
    <t>Thành tiền</t>
  </si>
  <si>
    <t>Tổng cộng</t>
  </si>
  <si>
    <t>đ/cây</t>
  </si>
  <si>
    <t>Cây Xoan loại D1,3 trên 10 -13cm</t>
  </si>
  <si>
    <t>Chuối ăn quả từ 6 tháng đến khi có quả (khóm từ 2 cây trở lên)</t>
  </si>
  <si>
    <t>đ/khóm</t>
  </si>
  <si>
    <t>Cây sung ĐK gốc từ 30cm trở lên</t>
  </si>
  <si>
    <t>Cây Sấu ĐK trên 40cm</t>
  </si>
  <si>
    <t>Tường rào xây cay xỉ, cay vôi dày 100mm, bổ trụ kích thước 18m*1,5m</t>
  </si>
  <si>
    <t>Bể nước không có tấm đan beetong thành 110 trát vữa xi măng hai mặt kích thước 1,5m3</t>
  </si>
  <si>
    <t>đ/m dài</t>
  </si>
  <si>
    <t>Sân bê tông gạch vỡ láng vữa xi măng cát mac 150 dày 2-3cm kích thước 3m*8m</t>
  </si>
  <si>
    <t>Cây cau đường kính gốc 15cm ≤ ɸ &lt; 20cm</t>
  </si>
  <si>
    <t>cây xà cừ đường kính gốc từ 13 đến 20cm</t>
  </si>
  <si>
    <t>cây dâu đường kính gốc trên 5cm trở lên</t>
  </si>
  <si>
    <t>Cây ổi đường kính gốc 9cm ≤ ɸ &lt; 11cm</t>
  </si>
  <si>
    <t>Dương Đức Hải</t>
  </si>
  <si>
    <t>Ngô Văn Hường
Phạm Thị Xuân (vợ)</t>
  </si>
  <si>
    <t>Đỗ Ngọc Sơn
Nguyễn Thị Cảnh</t>
  </si>
  <si>
    <t>ký đơn chỉnh lý biến động</t>
  </si>
  <si>
    <t>Vũ Huy An
Nguyễn Thị Mùi</t>
  </si>
  <si>
    <t>Nguyễn Văn Khoan
Ngô Thị Viên</t>
  </si>
  <si>
    <t xml:space="preserve">89, đã thu 106,4 </t>
  </si>
  <si>
    <t>Nguyễn Khánh Xâm
(GCN Nguyễn Thị Quý)</t>
  </si>
  <si>
    <t>Nguyễn Thị Tú
Nguyễn Văn Châu</t>
  </si>
  <si>
    <t>Hỗ trợ bàn giao mặt bằng sớm (40.000đ/m2)</t>
  </si>
  <si>
    <t>Tổng kinh phí
hỗ trợ</t>
  </si>
  <si>
    <r>
      <t>Cây Xoan loại D1,3 trên 13</t>
    </r>
    <r>
      <rPr>
        <sz val="10"/>
        <color indexed="8"/>
        <rFont val="Calibri"/>
        <family val="2"/>
      </rPr>
      <t>≤</t>
    </r>
    <r>
      <rPr>
        <sz val="10"/>
        <color indexed="8"/>
        <rFont val="Times New Roman"/>
        <family val="1"/>
      </rPr>
      <t>20cm</t>
    </r>
  </si>
  <si>
    <r>
      <t>Cây vải đường kính tán  lá 4,5m</t>
    </r>
    <r>
      <rPr>
        <sz val="10"/>
        <color indexed="8"/>
        <rFont val="Calibri"/>
        <family val="2"/>
      </rPr>
      <t>≤</t>
    </r>
    <r>
      <rPr>
        <sz val="10"/>
        <color indexed="8"/>
        <rFont val="Times New Roman"/>
        <family val="1"/>
      </rPr>
      <t>F</t>
    </r>
    <r>
      <rPr>
        <sz val="10"/>
        <color indexed="8"/>
        <rFont val="Calibri"/>
        <family val="2"/>
      </rPr>
      <t>&lt;</t>
    </r>
    <r>
      <rPr>
        <sz val="10"/>
        <color indexed="8"/>
        <rFont val="Times New Roman"/>
        <family val="1"/>
      </rPr>
      <t>5,5m</t>
    </r>
  </si>
  <si>
    <r>
      <t xml:space="preserve">Cây sung ĐK gốc 20cm </t>
    </r>
    <r>
      <rPr>
        <sz val="10"/>
        <color indexed="8"/>
        <rFont val="Calibri"/>
        <family val="2"/>
      </rPr>
      <t>≤</t>
    </r>
    <r>
      <rPr>
        <sz val="10"/>
        <color indexed="8"/>
        <rFont val="Times New Roman"/>
        <family val="1"/>
      </rPr>
      <t xml:space="preserve"> ɸ </t>
    </r>
    <r>
      <rPr>
        <sz val="10"/>
        <color indexed="8"/>
        <rFont val="Calibri"/>
        <family val="2"/>
      </rPr>
      <t>&lt;</t>
    </r>
    <r>
      <rPr>
        <sz val="10"/>
        <color indexed="8"/>
        <rFont val="Times New Roman"/>
        <family val="1"/>
      </rPr>
      <t xml:space="preserve"> 25cm trở lên</t>
    </r>
  </si>
  <si>
    <r>
      <t xml:space="preserve">Cây lấy gỗ (keo)có chiều cao loại D1,3 </t>
    </r>
    <r>
      <rPr>
        <sz val="10"/>
        <color indexed="8"/>
        <rFont val="Calibri"/>
        <family val="2"/>
      </rPr>
      <t>&lt;</t>
    </r>
    <r>
      <rPr>
        <sz val="10"/>
        <color indexed="8"/>
        <rFont val="Times New Roman"/>
        <family val="1"/>
      </rPr>
      <t>5cm</t>
    </r>
  </si>
  <si>
    <r>
      <t>Cây lấy gỗ (keo)có chiều cao loại D1,3 trên 13 -</t>
    </r>
    <r>
      <rPr>
        <sz val="10"/>
        <color indexed="8"/>
        <rFont val="Calibri"/>
        <family val="2"/>
      </rPr>
      <t>&lt;20</t>
    </r>
    <r>
      <rPr>
        <sz val="10"/>
        <color indexed="8"/>
        <rFont val="Times New Roman"/>
        <family val="1"/>
      </rPr>
      <t>cm</t>
    </r>
  </si>
  <si>
    <r>
      <t xml:space="preserve">Cây tre già ĐK gốc </t>
    </r>
    <r>
      <rPr>
        <sz val="10"/>
        <color indexed="10"/>
        <rFont val="Calibri"/>
        <family val="2"/>
      </rPr>
      <t>&lt;</t>
    </r>
    <r>
      <rPr>
        <sz val="10"/>
        <color indexed="10"/>
        <rFont val="Times New Roman"/>
        <family val="1"/>
      </rPr>
      <t>7cm</t>
    </r>
  </si>
  <si>
    <r>
      <t>Cây nhãn đường kính tán 4m</t>
    </r>
    <r>
      <rPr>
        <sz val="10"/>
        <color indexed="8"/>
        <rFont val="Calibri"/>
        <family val="2"/>
      </rPr>
      <t>≤ F&lt; 5 m</t>
    </r>
  </si>
  <si>
    <r>
      <t>Cây nhãn đường kính tán 5m</t>
    </r>
    <r>
      <rPr>
        <sz val="10"/>
        <color indexed="8"/>
        <rFont val="Calibri"/>
        <family val="2"/>
      </rPr>
      <t>≤ F&lt; 6 m</t>
    </r>
  </si>
  <si>
    <r>
      <t>Cây nhãn đường kính tán 2m</t>
    </r>
    <r>
      <rPr>
        <sz val="10"/>
        <color indexed="8"/>
        <rFont val="Calibri"/>
        <family val="2"/>
      </rPr>
      <t>≤ F&lt; 3 m</t>
    </r>
  </si>
  <si>
    <r>
      <t>Cây nhãn trồng từ 1 năm đến 2 năm, đường kính tán 0,7m</t>
    </r>
    <r>
      <rPr>
        <sz val="10"/>
        <color indexed="8"/>
        <rFont val="Calibri"/>
        <family val="2"/>
      </rPr>
      <t>≤ F&lt; 1m</t>
    </r>
  </si>
  <si>
    <r>
      <t xml:space="preserve">Cây Bưởi ĐK gốc 5cm </t>
    </r>
    <r>
      <rPr>
        <sz val="10"/>
        <color indexed="8"/>
        <rFont val="Calibri"/>
        <family val="2"/>
      </rPr>
      <t>≤ ɸ &lt; 7cm</t>
    </r>
  </si>
  <si>
    <r>
      <t>Cây nhãn đường kính tán 6m</t>
    </r>
    <r>
      <rPr>
        <sz val="10"/>
        <color indexed="8"/>
        <rFont val="Calibri"/>
        <family val="2"/>
      </rPr>
      <t>≤ F&lt; 7m</t>
    </r>
  </si>
  <si>
    <t>Đỗ Văn Năm
Linh Thị Hằng</t>
  </si>
  <si>
    <t>Ngô Văn Tuyên
Đỗ Thị Loan</t>
  </si>
  <si>
    <t>TRUNG TÂM PTQĐ&amp;QLTTGTXDMT</t>
  </si>
  <si>
    <t>BAN QLDAĐTXD HUYỆN</t>
  </si>
  <si>
    <t>Người lập biểu</t>
  </si>
  <si>
    <t>Giám đốc</t>
  </si>
  <si>
    <t>Thủ quỹ</t>
  </si>
  <si>
    <t>Giám Đốc</t>
  </si>
  <si>
    <t>TRUNG TÂM PTQĐ&amp;QLTTGTXDMT HUYỆN</t>
  </si>
  <si>
    <t>BAN QLDA ĐTXD HUYỆN</t>
  </si>
  <si>
    <t>còn 84m nhà Thống Mây</t>
  </si>
  <si>
    <t>Nguyễn Văn Huynh</t>
  </si>
  <si>
    <t>Ngô Văn Xuân 
Nguyễn Thị Loan</t>
  </si>
  <si>
    <t>Nguyễn Thị Hiền</t>
  </si>
  <si>
    <t>Lê Văn Ninh
Mạc Thị Nga</t>
  </si>
  <si>
    <t>Tường rào xây gạch chỉ dày 220m, bổ trụ kích thước 14m*5m</t>
  </si>
  <si>
    <r>
      <t xml:space="preserve">Giếng khoan thủ công có ống vách lọc, hút nước sâu </t>
    </r>
    <r>
      <rPr>
        <sz val="10"/>
        <color indexed="8"/>
        <rFont val="Calibri"/>
        <family val="2"/>
      </rPr>
      <t>≤</t>
    </r>
    <r>
      <rPr>
        <sz val="10"/>
        <color indexed="8"/>
        <rFont val="Times New Roman"/>
        <family val="1"/>
      </rPr>
      <t>50m dài 42m</t>
    </r>
  </si>
  <si>
    <t>Khối bê tông mac 200 dày 7cm kích thướcc 3,8m*52m*0,06m</t>
  </si>
  <si>
    <t>Khối bê tông mac 200 dày 6cm kích thước 3,8m*45m*0,06m</t>
  </si>
  <si>
    <t>Nguyễn Thị Lan</t>
  </si>
  <si>
    <t>Nguyễn Khánh Xâm
Nguyễn Thị Hương Thảo</t>
  </si>
  <si>
    <t>Nguyễn Thị Mây</t>
  </si>
  <si>
    <t>UBND thị trấn Cao Thượng</t>
  </si>
  <si>
    <t>180
(376)</t>
  </si>
  <si>
    <t>75
(201)</t>
  </si>
  <si>
    <t>1.Hoàng Thị Hòa-con, 
2. Hoàng Thị Giang-con
3. Hoàng Văn Định - con
4. Phạm Thị Giang - con
5.  Phạm Thị Ánh Hồng- con
là hàng thừa kế thứ nhất của ông Ngô Văn Thảo
(GCN Ngô Văn Thảo)</t>
  </si>
  <si>
    <t>1. Nguyễn Ngọc Toản - con
2. Nguyễn Văn Châu - con
3. Nguyễn Thị Loan - con
4. Nguyễn Thị Toan - con
5. Nguyễn Thị Mai -con
đại diện Nguyễn Ngọc Toản
Là hàng thừa kế thứ nhất của ông Nguyễn Văn Năm và bà Nguyễn Thị Nghị đã chết
(GCN Nguyễn Văn Năm, Nguyễn Thị Nghị)</t>
  </si>
  <si>
    <t>1. Lương Thị Tình
2. Lương Văn Thủy
3. Lương Xuân Bắc
4. Lương Văn Giang
5. Lương Thị San
6. Lương Thị Hậu
7. Lương Thị Phương 
Đại diện Lương Văn Thủy. Là hàng thừa kế thứ nhất của ông Lương Văn Nền
(GCN Lương Văn Nền)</t>
  </si>
  <si>
    <t>LUC
(NTS)</t>
  </si>
  <si>
    <t>Nguyễn Văn Đạo
Vũ Thị Anh</t>
  </si>
  <si>
    <t>Khối bê tông cốt thép mác 200 kích thước 0,5*0,5*0,5m</t>
  </si>
  <si>
    <t xml:space="preserve">Cây lộc vừng đường kính từ 30cm trở lên  </t>
  </si>
  <si>
    <t>Ao thả cá đất đào 50%, đắp 50% thể tích 42*18*4m</t>
  </si>
  <si>
    <t>Nguyễn Văn Đạo
Vũ Thị Anh
(UBND thị trấn)</t>
  </si>
  <si>
    <t>Vũ Huy Đường
Bùi Thị Thanh Nhàn
(UBND thị trấn)</t>
  </si>
  <si>
    <t>Nguyễn Văn Huân
(UBND thị trấn)</t>
  </si>
  <si>
    <t>Nguyễn Như Hưng
Dương Thị Mai
(UBND thị trấn)</t>
  </si>
  <si>
    <t>Nguyễn Văn Đợi
 (UBND thị trấn)</t>
  </si>
  <si>
    <t>Ngô Văn Hường
Phạm Thị Xuân</t>
  </si>
  <si>
    <t>Căn cứ theo Công văn số 51/SXD-KT&amp;VLXD ngày 08/1/2024 của Sở  Xây dựng tỉnh Bắc Giang về việc Công bố đơn giá tài sản trên đất là nhà, công trình kiến trúc gắn liền với đất trên địa bàn tỉnh Bắc Giang từ ngày 1/1/2024, Công văn số 3201/SNN-KHTC ngày 31 tháng 12 năm 2023 của Sở NN&amp;PTNN tỉnh Bắc Giang</t>
  </si>
  <si>
    <t>Trong chỉ giới</t>
  </si>
  <si>
    <t>Ngoài chỉ giới</t>
  </si>
  <si>
    <t xml:space="preserve">       </t>
  </si>
  <si>
    <t>Bồi thường về đất 52.000đ/m2 đất LUC, 40.000đ/m2 đất NTS</t>
  </si>
  <si>
    <t xml:space="preserve">DANH SÁCH CÁC THỬA ĐẤT CỦA HỘ GIA ĐÌNH  THU HỒI ĐẤT THỰC HIỆN DỰ ÁN: 
KHU THỂ THAO HUYỆN TÂN YÊN (GIAI ĐOẠN 1), TẠI THỊ TRẤN CAO THƯỢNG, HUYỆN TÂN YÊN </t>
  </si>
  <si>
    <t>1. Nguyễn Ngọc Toản - con
2. Nguyễn Văn Châu - con
3. Nguyễn Thị Loan - con
4. Nguyễn Thị Toan - con
5. Nguyễn Thị Mai -con
đại diện Nguyễn Ngọc Toản
Là hàng thừa kế thứ nhất của ông Nguyễn Văn Năm và bà Nguyễn Thị Nghị đã chết (GCN Nguyễn Văn Năm, Nguyễn Thị Nghị)</t>
  </si>
  <si>
    <t xml:space="preserve"> PHƯƠNG ÁN BỒI THƯỜNG HỖ TRỢ KHI THU HỒI ĐẤT THỰC HIỆN DỰ ÁN     
KHU THỂ THAO HUYỆN TÂN YÊN (GIAI ĐOẠN 1), TẠI THỊ TRẤN CAO THƯỢNG, HUYỆN TÂN YÊN </t>
  </si>
  <si>
    <t xml:space="preserve">PHƯƠNG ÁN HỖ TRỢ KINH PHÍ ĐÀO TẠO NGHỀ KHI NHÀ NƯỚC THU HỒI TRÊN 70% DIỆN TÍCH
CỦA MỘT ĐỊNH XUẤT GIAO RUỘNG NĂM 1991-1993 THỰC HIỆN DỰ ÁN KHU THỂ THAO HUYỆN TÂN YÊN (GIAI ĐOẠN 1), 
TẠI THỊ TRẤN CAO THƯỢNG, HUYỆN TÂN YÊN </t>
  </si>
  <si>
    <t xml:space="preserve">PHƯƠNG ÁN BỒI THƯỜNG, HỖ TRỢ TÀI SẢN TRÊN ĐẤT THU HỒI THỰC HIỆN DỰ ÁN 
KHU THỂ THAO HUYỆN TÂN YÊN (GIAI ĐOẠN 1), TẠI THỊ TRẤN CAO THƯỢNG, HUYỆN TÂN YÊN </t>
  </si>
  <si>
    <t xml:space="preserve">DỰ TOÁN HỖ TRỢ BÀN GIAO MẶT BẰNG SỚM KHI THU HỒI ĐẤT THỰC HIỆN DỰ ÁN     
KHU THỂ THAO HUYỆN TÂN YÊN (GIAI ĐOẠN 1), TẠI THỊ TRẤN CAO THƯỢNG, HUYỆN TÂN YÊN </t>
  </si>
  <si>
    <t>Hỗ trợ đào 
tạo, chuyển đổi nghề và tìm kiếm việc làm =3 lần giá đất NN 156.000đ/m2 
120.000đ/m2</t>
  </si>
  <si>
    <t>(Kèm theo Quyết định số:……./QĐ-UBND ngày ../5/2024 của Ủy ban nhân dân huyện Tân Yên)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</si>
</sst>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 #,##0_-;_-*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_);_(* \(#,##0.0\);_(* &quot;-&quot;??_);_(@_)"/>
    <numFmt numFmtId="189" formatCode="_(* #,##0_);_(* \(#,##0\);_(* &quot;-&quot;??_);_(@_)"/>
    <numFmt numFmtId="190" formatCode="#,##0.0"/>
    <numFmt numFmtId="191" formatCode="0.0"/>
    <numFmt numFmtId="192" formatCode="_(* #,##0.0_);_(* \(#,##0.0\);_(* &quot;-&quot;?_);_(@_)"/>
    <numFmt numFmtId="193" formatCode="#,##0.0000"/>
    <numFmt numFmtId="194" formatCode="#,##0.000"/>
    <numFmt numFmtId="195" formatCode="#,##0.0_);\(#,##0.0\)"/>
    <numFmt numFmtId="196" formatCode="#,##0.00000"/>
    <numFmt numFmtId="197" formatCode="&quot;Yes&quot;;&quot;Yes&quot;;&quot;No&quot;"/>
    <numFmt numFmtId="198" formatCode="&quot;True&quot;;&quot;True&quot;;&quot;False&quot;"/>
    <numFmt numFmtId="199" formatCode="&quot;On&quot;;&quot;On&quot;;&quot;Off&quot;"/>
    <numFmt numFmtId="200" formatCode="[$€-2]\ #,##0.00_);[Red]\([$€-2]\ #,##0.00\)"/>
    <numFmt numFmtId="201" formatCode="#.##0"/>
    <numFmt numFmtId="202" formatCode="_(* #,##0.000_);_(* \(#,##0.000\);_(* &quot;-&quot;??_);_(@_)"/>
    <numFmt numFmtId="203" formatCode="_-* #,##0.0\ _₫_-;\-* #,##0.0\ _₫_-;_-* &quot;-&quot;??\ _₫_-;_-@_-"/>
    <numFmt numFmtId="204" formatCode="_-* #,##0.0\ _₫_-;\-* #,##0.0\ _₫_-;_-* &quot;-&quot;?\ _₫_-;_-@_-"/>
    <numFmt numFmtId="205" formatCode="_(* #,##0.0000_);_(* \(#,##0.0000\);_(* &quot;-&quot;??_);_(@_)"/>
    <numFmt numFmtId="206" formatCode="_-* #,##0\ _₫_-;\-* #,##0\ _₫_-;_-* &quot;-&quot;??\ _₫_-;_-@_-"/>
    <numFmt numFmtId="207" formatCode="_(* #,##0_);_(* \(#,##0\);_(* &quot;-&quot;?_);_(@_)"/>
    <numFmt numFmtId="208" formatCode="_-* #,##0\ _₫_-;\-* #,##0\ _₫_-;_-* &quot;-&quot;?\ _₫_-;_-@_-"/>
    <numFmt numFmtId="209" formatCode="_-* #,##0.0_-;\-* #,##0.0_-;_-* &quot;-&quot;??_-;_-@_-"/>
    <numFmt numFmtId="210" formatCode="_-* #,##0_-;\-* #,##0_-;_-* &quot;-&quot;??_-;_-@_-"/>
    <numFmt numFmtId="211" formatCode="_(* #,##0.000_);_(* \(#,##0.000\);_(* &quot;-&quot;???_);_(@_)"/>
    <numFmt numFmtId="212" formatCode="_(* #,##0.00_);_(* \(#,##0.00\);_(* &quot;-&quot;???_);_(@_)"/>
    <numFmt numFmtId="213" formatCode="_(* #,##0.0_);_(* \(#,##0.0\);_(* &quot;-&quot;???_);_(@_)"/>
    <numFmt numFmtId="214" formatCode="_(* #,##0_);_(* \(#,##0\);_(* &quot;-&quot;???_);_(@_)"/>
    <numFmt numFmtId="215" formatCode="#,##0.0;[Red]#,##0.0"/>
    <numFmt numFmtId="216" formatCode="0.000"/>
    <numFmt numFmtId="217" formatCode="0_);[Red]\(0\)"/>
    <numFmt numFmtId="218" formatCode="_ * #,##0_ ;_ * \-#,##0_ ;_ * &quot;-&quot;??_ ;_ @_ "/>
  </numFmts>
  <fonts count="70">
    <font>
      <sz val="10"/>
      <name val="Arial"/>
      <family val="0"/>
    </font>
    <font>
      <u val="single"/>
      <sz val="10"/>
      <color indexed="36"/>
      <name val="Arial"/>
      <family val="2"/>
    </font>
    <font>
      <u val="single"/>
      <sz val="10"/>
      <color indexed="12"/>
      <name val="Arial"/>
      <family val="2"/>
    </font>
    <font>
      <b/>
      <sz val="9"/>
      <name val="Times New Roman"/>
      <family val="1"/>
    </font>
    <font>
      <sz val="9"/>
      <name val="Times New Roman"/>
      <family val="1"/>
    </font>
    <font>
      <i/>
      <sz val="11"/>
      <name val="Times New Roman"/>
      <family val="1"/>
    </font>
    <font>
      <b/>
      <sz val="12"/>
      <name val="Times New Roman"/>
      <family val="1"/>
    </font>
    <font>
      <b/>
      <sz val="8"/>
      <name val="Times New Roman"/>
      <family val="1"/>
    </font>
    <font>
      <sz val="8"/>
      <name val="Times New Roman"/>
      <family val="1"/>
    </font>
    <font>
      <sz val="12"/>
      <name val=".VnArial"/>
      <family val="2"/>
    </font>
    <font>
      <sz val="12"/>
      <name val="Times New Roman"/>
      <family val="1"/>
    </font>
    <font>
      <b/>
      <sz val="10"/>
      <name val="Times New Roman"/>
      <family val="1"/>
    </font>
    <font>
      <b/>
      <vertAlign val="superscript"/>
      <sz val="9"/>
      <name val="Times New Roman"/>
      <family val="1"/>
    </font>
    <font>
      <sz val="10"/>
      <name val="Times New Roman"/>
      <family val="1"/>
    </font>
    <font>
      <i/>
      <sz val="12"/>
      <name val="Times New Roman"/>
      <family val="1"/>
    </font>
    <font>
      <b/>
      <sz val="11"/>
      <name val="Times New Roman"/>
      <family val="1"/>
    </font>
    <font>
      <i/>
      <sz val="10"/>
      <name val="Times New Roman"/>
      <family val="1"/>
    </font>
    <font>
      <b/>
      <vertAlign val="superscript"/>
      <sz val="11"/>
      <name val="Times New Roman"/>
      <family val="1"/>
    </font>
    <font>
      <b/>
      <i/>
      <sz val="12"/>
      <name val="Times New Roman"/>
      <family val="1"/>
    </font>
    <font>
      <sz val="10"/>
      <color indexed="10"/>
      <name val="Times New Roman"/>
      <family val="1"/>
    </font>
    <font>
      <b/>
      <sz val="7"/>
      <name val="Times New Roman"/>
      <family val="1"/>
    </font>
    <font>
      <sz val="10"/>
      <color indexed="8"/>
      <name val="Times New Roman"/>
      <family val="1"/>
    </font>
    <font>
      <b/>
      <sz val="10"/>
      <color indexed="8"/>
      <name val="Times New Roman"/>
      <family val="1"/>
    </font>
    <font>
      <sz val="10"/>
      <color indexed="8"/>
      <name val="Calibri"/>
      <family val="2"/>
    </font>
    <font>
      <sz val="10"/>
      <color indexed="10"/>
      <name val="Calibri"/>
      <family val="2"/>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11"/>
      <color indexed="9"/>
      <name val="Times New Roman"/>
      <family val="1"/>
    </font>
    <font>
      <sz val="12"/>
      <color indexed="9"/>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sz val="10"/>
      <color theme="1"/>
      <name val="Times New Roman"/>
      <family val="1"/>
    </font>
    <font>
      <b/>
      <sz val="11"/>
      <color theme="0"/>
      <name val="Times New Roman"/>
      <family val="1"/>
    </font>
    <font>
      <sz val="12"/>
      <color theme="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style="thin"/>
      <bottom style="dotted"/>
    </border>
    <border>
      <left style="thin"/>
      <right style="thin"/>
      <top style="dotted"/>
      <bottom>
        <color indexed="63"/>
      </bottom>
    </border>
    <border>
      <left>
        <color indexed="63"/>
      </left>
      <right>
        <color indexed="63"/>
      </right>
      <top>
        <color indexed="63"/>
      </top>
      <bottom style="thin"/>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dotted"/>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tted"/>
      <bottom style="dotted"/>
    </border>
    <border>
      <left>
        <color indexed="63"/>
      </left>
      <right style="thin"/>
      <top style="hair"/>
      <bottom style="hair"/>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9">
    <xf numFmtId="0" fontId="0" fillId="0" borderId="0" xfId="0" applyAlignment="1">
      <alignment/>
    </xf>
    <xf numFmtId="0" fontId="7" fillId="33" borderId="0" xfId="0" applyFont="1" applyFill="1" applyBorder="1" applyAlignment="1">
      <alignment horizontal="center" wrapText="1"/>
    </xf>
    <xf numFmtId="189" fontId="7" fillId="33" borderId="0" xfId="44" applyNumberFormat="1" applyFont="1" applyFill="1" applyBorder="1" applyAlignment="1">
      <alignment horizontal="center" vertical="center" wrapText="1"/>
    </xf>
    <xf numFmtId="3" fontId="7" fillId="33" borderId="0" xfId="0" applyNumberFormat="1"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horizontal="center"/>
    </xf>
    <xf numFmtId="189" fontId="8" fillId="33" borderId="0" xfId="44" applyNumberFormat="1" applyFont="1" applyFill="1" applyBorder="1" applyAlignment="1">
      <alignment/>
    </xf>
    <xf numFmtId="190" fontId="8" fillId="33" borderId="0" xfId="0" applyNumberFormat="1" applyFont="1" applyFill="1" applyBorder="1" applyAlignment="1">
      <alignment/>
    </xf>
    <xf numFmtId="0" fontId="8" fillId="33" borderId="0" xfId="0" applyFont="1" applyFill="1" applyBorder="1" applyAlignment="1">
      <alignment horizontal="left"/>
    </xf>
    <xf numFmtId="0" fontId="10" fillId="33" borderId="0" xfId="0" applyFont="1" applyFill="1" applyBorder="1" applyAlignment="1">
      <alignment/>
    </xf>
    <xf numFmtId="0" fontId="10" fillId="33" borderId="0" xfId="0" applyFont="1" applyFill="1" applyBorder="1" applyAlignment="1">
      <alignment horizontal="left"/>
    </xf>
    <xf numFmtId="189" fontId="10" fillId="33" borderId="0" xfId="44" applyNumberFormat="1" applyFont="1" applyFill="1" applyBorder="1" applyAlignment="1">
      <alignment/>
    </xf>
    <xf numFmtId="190" fontId="10" fillId="33" borderId="0" xfId="0" applyNumberFormat="1" applyFont="1" applyFill="1" applyBorder="1" applyAlignment="1">
      <alignment/>
    </xf>
    <xf numFmtId="0" fontId="4" fillId="33" borderId="10" xfId="0" applyFont="1" applyFill="1" applyBorder="1" applyAlignment="1">
      <alignment vertical="center" wrapText="1"/>
    </xf>
    <xf numFmtId="0" fontId="8" fillId="33" borderId="0" xfId="0" applyFont="1" applyFill="1" applyBorder="1" applyAlignment="1">
      <alignment/>
    </xf>
    <xf numFmtId="0" fontId="7" fillId="33" borderId="0" xfId="0" applyFont="1" applyFill="1" applyBorder="1" applyAlignment="1">
      <alignment/>
    </xf>
    <xf numFmtId="189" fontId="4" fillId="33" borderId="0" xfId="44" applyNumberFormat="1" applyFont="1" applyFill="1" applyBorder="1" applyAlignment="1">
      <alignment horizontal="center" vertical="center"/>
    </xf>
    <xf numFmtId="0" fontId="8" fillId="33" borderId="0" xfId="0" applyFont="1" applyFill="1" applyBorder="1" applyAlignment="1">
      <alignment horizontal="center"/>
    </xf>
    <xf numFmtId="0" fontId="10" fillId="33" borderId="0" xfId="0" applyFont="1" applyFill="1" applyBorder="1" applyAlignment="1">
      <alignment horizontal="center"/>
    </xf>
    <xf numFmtId="0" fontId="13" fillId="0" borderId="0" xfId="0" applyFont="1" applyAlignment="1">
      <alignment/>
    </xf>
    <xf numFmtId="0" fontId="11" fillId="33" borderId="0" xfId="0" applyFont="1" applyFill="1" applyAlignment="1">
      <alignment/>
    </xf>
    <xf numFmtId="188" fontId="4" fillId="33" borderId="0" xfId="44" applyNumberFormat="1" applyFont="1" applyFill="1" applyBorder="1" applyAlignment="1">
      <alignment horizontal="center" vertical="center"/>
    </xf>
    <xf numFmtId="189" fontId="64" fillId="33" borderId="0" xfId="44" applyNumberFormat="1" applyFont="1" applyFill="1" applyBorder="1" applyAlignment="1">
      <alignment horizontal="center" vertical="center"/>
    </xf>
    <xf numFmtId="188" fontId="10" fillId="33" borderId="0" xfId="44" applyNumberFormat="1" applyFont="1" applyFill="1" applyBorder="1" applyAlignment="1">
      <alignment/>
    </xf>
    <xf numFmtId="188" fontId="8" fillId="33" borderId="0" xfId="44" applyNumberFormat="1" applyFont="1" applyFill="1" applyBorder="1" applyAlignment="1">
      <alignment/>
    </xf>
    <xf numFmtId="0" fontId="13" fillId="33" borderId="0" xfId="0" applyFont="1" applyFill="1" applyAlignment="1">
      <alignment/>
    </xf>
    <xf numFmtId="0" fontId="65" fillId="33" borderId="0" xfId="0" applyFont="1" applyFill="1" applyAlignment="1">
      <alignment/>
    </xf>
    <xf numFmtId="0" fontId="6" fillId="33" borderId="0" xfId="0" applyFont="1" applyFill="1" applyAlignment="1">
      <alignment/>
    </xf>
    <xf numFmtId="0" fontId="13" fillId="33" borderId="0" xfId="0" applyFont="1" applyFill="1" applyAlignment="1">
      <alignment horizontal="center" vertical="center"/>
    </xf>
    <xf numFmtId="0" fontId="13" fillId="33" borderId="0" xfId="0" applyFont="1" applyFill="1" applyAlignment="1">
      <alignment horizontal="left"/>
    </xf>
    <xf numFmtId="0" fontId="13" fillId="33" borderId="0" xfId="0" applyFont="1" applyFill="1" applyAlignment="1">
      <alignment horizontal="center"/>
    </xf>
    <xf numFmtId="37" fontId="13" fillId="33" borderId="0" xfId="0" applyNumberFormat="1" applyFont="1" applyFill="1" applyAlignment="1">
      <alignment horizontal="center"/>
    </xf>
    <xf numFmtId="189" fontId="13" fillId="33" borderId="0" xfId="0" applyNumberFormat="1" applyFont="1" applyFill="1" applyAlignment="1">
      <alignment horizontal="center"/>
    </xf>
    <xf numFmtId="3" fontId="13" fillId="33" borderId="0" xfId="0" applyNumberFormat="1" applyFont="1" applyFill="1" applyAlignment="1">
      <alignment horizontal="center"/>
    </xf>
    <xf numFmtId="0" fontId="11" fillId="33" borderId="0" xfId="0" applyFont="1" applyFill="1" applyAlignment="1">
      <alignment horizontal="center"/>
    </xf>
    <xf numFmtId="0" fontId="10" fillId="0" borderId="0" xfId="0" applyFont="1" applyAlignment="1">
      <alignment/>
    </xf>
    <xf numFmtId="0" fontId="10" fillId="33" borderId="0" xfId="0" applyFont="1" applyFill="1" applyAlignment="1">
      <alignment/>
    </xf>
    <xf numFmtId="0" fontId="6" fillId="0" borderId="0" xfId="0" applyFont="1" applyAlignment="1">
      <alignment/>
    </xf>
    <xf numFmtId="0" fontId="11" fillId="0" borderId="11" xfId="0" applyFont="1" applyBorder="1" applyAlignment="1">
      <alignment horizontal="center" vertical="center" wrapText="1"/>
    </xf>
    <xf numFmtId="190" fontId="11" fillId="0" borderId="11" xfId="47" applyNumberFormat="1" applyFont="1" applyBorder="1" applyAlignment="1">
      <alignment horizontal="center" vertical="center" wrapText="1"/>
    </xf>
    <xf numFmtId="4" fontId="11" fillId="0" borderId="11" xfId="47" applyNumberFormat="1" applyFont="1" applyBorder="1" applyAlignment="1">
      <alignment horizontal="center" vertical="center" wrapText="1"/>
    </xf>
    <xf numFmtId="0" fontId="11" fillId="0" borderId="11" xfId="47" applyNumberFormat="1" applyFont="1" applyBorder="1" applyAlignment="1">
      <alignment horizontal="center" vertical="center" wrapText="1"/>
    </xf>
    <xf numFmtId="3" fontId="11" fillId="0" borderId="11" xfId="47" applyNumberFormat="1" applyFont="1" applyBorder="1" applyAlignment="1">
      <alignment horizontal="center" vertical="center" wrapText="1"/>
    </xf>
    <xf numFmtId="0" fontId="10" fillId="0" borderId="0" xfId="0" applyFont="1" applyAlignment="1">
      <alignment horizontal="center"/>
    </xf>
    <xf numFmtId="3" fontId="10" fillId="0" borderId="0" xfId="0" applyNumberFormat="1" applyFont="1" applyAlignment="1">
      <alignment horizontal="center"/>
    </xf>
    <xf numFmtId="4" fontId="10" fillId="0" borderId="0" xfId="0" applyNumberFormat="1" applyFont="1" applyAlignment="1">
      <alignment horizontal="center"/>
    </xf>
    <xf numFmtId="0" fontId="8" fillId="33" borderId="11" xfId="0" applyFont="1" applyFill="1" applyBorder="1" applyAlignment="1">
      <alignment horizontal="center" vertical="center" wrapText="1"/>
    </xf>
    <xf numFmtId="0" fontId="8" fillId="33" borderId="0" xfId="0" applyFont="1" applyFill="1" applyAlignment="1">
      <alignment/>
    </xf>
    <xf numFmtId="3" fontId="4" fillId="33" borderId="10" xfId="0" applyNumberFormat="1" applyFont="1" applyFill="1" applyBorder="1" applyAlignment="1">
      <alignment horizontal="center" vertical="center" wrapText="1"/>
    </xf>
    <xf numFmtId="188" fontId="10" fillId="33" borderId="0" xfId="0" applyNumberFormat="1" applyFont="1" applyFill="1" applyBorder="1" applyAlignment="1">
      <alignment/>
    </xf>
    <xf numFmtId="188" fontId="4" fillId="33" borderId="10" xfId="44" applyNumberFormat="1" applyFont="1" applyFill="1" applyBorder="1" applyAlignment="1">
      <alignment horizontal="center" vertical="center"/>
    </xf>
    <xf numFmtId="189" fontId="4" fillId="33" borderId="0" xfId="45"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vertical="center" wrapText="1"/>
    </xf>
    <xf numFmtId="190" fontId="20" fillId="33" borderId="11" xfId="0" applyNumberFormat="1" applyFont="1" applyFill="1" applyBorder="1" applyAlignment="1">
      <alignment horizontal="center" vertical="center" wrapText="1"/>
    </xf>
    <xf numFmtId="3" fontId="20" fillId="33" borderId="0" xfId="0" applyNumberFormat="1" applyFont="1" applyFill="1" applyBorder="1" applyAlignment="1">
      <alignment/>
    </xf>
    <xf numFmtId="3" fontId="20" fillId="33" borderId="14" xfId="0" applyNumberFormat="1" applyFont="1" applyFill="1" applyBorder="1" applyAlignment="1">
      <alignment/>
    </xf>
    <xf numFmtId="0" fontId="21" fillId="33" borderId="0" xfId="0" applyNumberFormat="1" applyFont="1" applyFill="1" applyBorder="1" applyAlignment="1" applyProtection="1">
      <alignment vertical="center"/>
      <protection/>
    </xf>
    <xf numFmtId="2" fontId="11" fillId="33" borderId="11" xfId="0" applyNumberFormat="1" applyFont="1" applyFill="1" applyBorder="1" applyAlignment="1">
      <alignment horizontal="center" vertical="center" wrapText="1"/>
    </xf>
    <xf numFmtId="189" fontId="11" fillId="33" borderId="11" xfId="42" applyNumberFormat="1" applyFont="1" applyFill="1" applyBorder="1" applyAlignment="1">
      <alignment horizontal="center" vertical="center" wrapText="1"/>
    </xf>
    <xf numFmtId="189" fontId="11" fillId="33" borderId="11" xfId="44" applyNumberFormat="1" applyFont="1" applyFill="1" applyBorder="1" applyAlignment="1">
      <alignment horizontal="center" vertical="center" wrapText="1"/>
    </xf>
    <xf numFmtId="0" fontId="66" fillId="33" borderId="12" xfId="0" applyFont="1" applyFill="1" applyBorder="1" applyAlignment="1">
      <alignment horizontal="left" vertical="center" wrapText="1"/>
    </xf>
    <xf numFmtId="0" fontId="66" fillId="33" borderId="12" xfId="0" applyFont="1" applyFill="1" applyBorder="1" applyAlignment="1">
      <alignment horizontal="center" vertical="center"/>
    </xf>
    <xf numFmtId="0" fontId="66" fillId="33" borderId="12" xfId="0" applyNumberFormat="1" applyFont="1" applyFill="1" applyBorder="1" applyAlignment="1">
      <alignment horizontal="center" vertical="center"/>
    </xf>
    <xf numFmtId="3" fontId="66" fillId="33" borderId="12" xfId="0" applyNumberFormat="1" applyFont="1" applyFill="1" applyBorder="1" applyAlignment="1">
      <alignment horizontal="center" vertical="center"/>
    </xf>
    <xf numFmtId="9" fontId="13" fillId="33" borderId="12" xfId="0" applyNumberFormat="1" applyFont="1" applyFill="1" applyBorder="1" applyAlignment="1">
      <alignment horizontal="center" vertical="center" wrapText="1"/>
    </xf>
    <xf numFmtId="0" fontId="21" fillId="33" borderId="0" xfId="0" applyNumberFormat="1" applyFont="1" applyFill="1" applyBorder="1" applyAlignment="1" applyProtection="1">
      <alignment horizontal="center" vertical="center"/>
      <protection/>
    </xf>
    <xf numFmtId="0" fontId="66" fillId="33" borderId="15" xfId="0" applyFont="1" applyFill="1" applyBorder="1" applyAlignment="1">
      <alignment horizontal="left" vertical="center" wrapText="1"/>
    </xf>
    <xf numFmtId="0" fontId="66" fillId="33" borderId="15" xfId="0" applyFont="1" applyFill="1" applyBorder="1" applyAlignment="1">
      <alignment horizontal="center" vertical="center"/>
    </xf>
    <xf numFmtId="0" fontId="66" fillId="33" borderId="15" xfId="0" applyNumberFormat="1" applyFont="1" applyFill="1" applyBorder="1" applyAlignment="1">
      <alignment horizontal="center" vertical="center"/>
    </xf>
    <xf numFmtId="3" fontId="66" fillId="33" borderId="15" xfId="0" applyNumberFormat="1" applyFont="1" applyFill="1" applyBorder="1" applyAlignment="1">
      <alignment horizontal="center" vertical="center"/>
    </xf>
    <xf numFmtId="9" fontId="13" fillId="33" borderId="10" xfId="0" applyNumberFormat="1" applyFont="1" applyFill="1" applyBorder="1" applyAlignment="1">
      <alignment horizontal="center" vertical="center" wrapText="1"/>
    </xf>
    <xf numFmtId="189" fontId="13" fillId="33" borderId="10" xfId="0" applyNumberFormat="1" applyFont="1" applyFill="1" applyBorder="1" applyAlignment="1">
      <alignment horizontal="center" vertical="center" wrapText="1"/>
    </xf>
    <xf numFmtId="189" fontId="13" fillId="33" borderId="15" xfId="0" applyNumberFormat="1" applyFont="1" applyFill="1" applyBorder="1" applyAlignment="1">
      <alignment horizontal="center" vertical="center" wrapText="1"/>
    </xf>
    <xf numFmtId="0" fontId="65" fillId="33" borderId="15" xfId="0" applyFont="1" applyFill="1" applyBorder="1" applyAlignment="1">
      <alignment horizontal="left" vertical="center" wrapText="1"/>
    </xf>
    <xf numFmtId="0" fontId="65" fillId="33" borderId="15" xfId="0" applyFont="1" applyFill="1" applyBorder="1" applyAlignment="1">
      <alignment horizontal="center" vertical="center"/>
    </xf>
    <xf numFmtId="0" fontId="65" fillId="33" borderId="15" xfId="0" applyNumberFormat="1" applyFont="1" applyFill="1" applyBorder="1" applyAlignment="1">
      <alignment horizontal="center" vertical="center"/>
    </xf>
    <xf numFmtId="3" fontId="65" fillId="33" borderId="15" xfId="0" applyNumberFormat="1" applyFont="1" applyFill="1" applyBorder="1" applyAlignment="1">
      <alignment horizontal="center" vertical="center"/>
    </xf>
    <xf numFmtId="9" fontId="13" fillId="33" borderId="15" xfId="0" applyNumberFormat="1" applyFont="1" applyFill="1" applyBorder="1" applyAlignment="1">
      <alignment horizontal="center" vertical="center" wrapText="1"/>
    </xf>
    <xf numFmtId="189" fontId="22" fillId="33" borderId="11" xfId="0" applyNumberFormat="1" applyFont="1" applyFill="1" applyBorder="1" applyAlignment="1" applyProtection="1">
      <alignment horizontal="right" vertical="center"/>
      <protection/>
    </xf>
    <xf numFmtId="0" fontId="22" fillId="33" borderId="0" xfId="0" applyNumberFormat="1" applyFont="1" applyFill="1" applyBorder="1" applyAlignment="1" applyProtection="1">
      <alignment vertical="center"/>
      <protection/>
    </xf>
    <xf numFmtId="0" fontId="21" fillId="33" borderId="0" xfId="0" applyNumberFormat="1" applyFont="1" applyFill="1" applyBorder="1" applyAlignment="1" applyProtection="1">
      <alignment vertical="center" wrapText="1"/>
      <protection/>
    </xf>
    <xf numFmtId="189" fontId="21" fillId="33" borderId="0" xfId="42" applyNumberFormat="1" applyFont="1" applyFill="1" applyBorder="1" applyAlignment="1" applyProtection="1">
      <alignment vertical="center" wrapText="1"/>
      <protection/>
    </xf>
    <xf numFmtId="0" fontId="4" fillId="33" borderId="15" xfId="0" applyFont="1" applyFill="1" applyBorder="1" applyAlignment="1">
      <alignment vertical="center" wrapText="1"/>
    </xf>
    <xf numFmtId="188" fontId="4" fillId="34" borderId="0" xfId="45" applyNumberFormat="1" applyFont="1" applyFill="1" applyBorder="1" applyAlignment="1">
      <alignment horizontal="center" vertical="center"/>
    </xf>
    <xf numFmtId="189" fontId="4" fillId="7" borderId="0" xfId="44" applyNumberFormat="1" applyFont="1" applyFill="1" applyBorder="1" applyAlignment="1">
      <alignment horizontal="center" vertical="center"/>
    </xf>
    <xf numFmtId="0" fontId="4" fillId="7" borderId="0" xfId="0" applyFont="1" applyFill="1" applyBorder="1" applyAlignment="1">
      <alignment horizontal="center" vertical="center"/>
    </xf>
    <xf numFmtId="0" fontId="66" fillId="33" borderId="16" xfId="0" applyFont="1" applyFill="1" applyBorder="1" applyAlignment="1">
      <alignment horizontal="left" vertical="center" wrapText="1"/>
    </xf>
    <xf numFmtId="0" fontId="65" fillId="33" borderId="16" xfId="0" applyFont="1" applyFill="1" applyBorder="1" applyAlignment="1">
      <alignment horizontal="center" vertical="center"/>
    </xf>
    <xf numFmtId="0" fontId="66" fillId="33" borderId="16" xfId="0" applyNumberFormat="1" applyFont="1" applyFill="1" applyBorder="1" applyAlignment="1">
      <alignment horizontal="center" vertical="center"/>
    </xf>
    <xf numFmtId="3" fontId="66" fillId="33" borderId="16" xfId="0" applyNumberFormat="1" applyFont="1" applyFill="1" applyBorder="1" applyAlignment="1">
      <alignment horizontal="center" vertical="center"/>
    </xf>
    <xf numFmtId="9" fontId="13" fillId="33" borderId="16" xfId="0" applyNumberFormat="1" applyFont="1" applyFill="1" applyBorder="1" applyAlignment="1">
      <alignment horizontal="center" vertical="center" wrapText="1"/>
    </xf>
    <xf numFmtId="189" fontId="13" fillId="33" borderId="13" xfId="0" applyNumberFormat="1" applyFont="1" applyFill="1" applyBorder="1" applyAlignment="1">
      <alignment horizontal="center" vertical="center" wrapText="1"/>
    </xf>
    <xf numFmtId="0" fontId="22" fillId="33" borderId="17" xfId="0" applyNumberFormat="1" applyFont="1" applyFill="1" applyBorder="1" applyAlignment="1" applyProtection="1">
      <alignment vertical="center"/>
      <protection/>
    </xf>
    <xf numFmtId="188" fontId="22" fillId="33" borderId="17" xfId="0" applyNumberFormat="1" applyFont="1" applyFill="1" applyBorder="1" applyAlignment="1" applyProtection="1">
      <alignment vertical="center"/>
      <protection/>
    </xf>
    <xf numFmtId="189" fontId="22" fillId="33" borderId="17" xfId="0" applyNumberFormat="1" applyFont="1" applyFill="1" applyBorder="1" applyAlignment="1" applyProtection="1">
      <alignment horizontal="right" vertical="center"/>
      <protection/>
    </xf>
    <xf numFmtId="0" fontId="66" fillId="33" borderId="18" xfId="0" applyFont="1" applyFill="1" applyBorder="1" applyAlignment="1">
      <alignment horizontal="left" vertical="center" wrapText="1"/>
    </xf>
    <xf numFmtId="0" fontId="65" fillId="33" borderId="18" xfId="0" applyFont="1" applyFill="1" applyBorder="1" applyAlignment="1">
      <alignment horizontal="center" vertical="center"/>
    </xf>
    <xf numFmtId="0" fontId="66" fillId="33" borderId="18" xfId="0" applyNumberFormat="1" applyFont="1" applyFill="1" applyBorder="1" applyAlignment="1">
      <alignment horizontal="center" vertical="center"/>
    </xf>
    <xf numFmtId="3" fontId="66" fillId="33" borderId="18" xfId="0" applyNumberFormat="1" applyFont="1" applyFill="1" applyBorder="1" applyAlignment="1">
      <alignment horizontal="center" vertical="center"/>
    </xf>
    <xf numFmtId="9" fontId="13" fillId="33" borderId="18" xfId="0" applyNumberFormat="1" applyFont="1" applyFill="1" applyBorder="1" applyAlignment="1">
      <alignment horizontal="center" vertical="center" wrapText="1"/>
    </xf>
    <xf numFmtId="0" fontId="21" fillId="33" borderId="18" xfId="0" applyNumberFormat="1" applyFont="1" applyFill="1" applyBorder="1" applyAlignment="1" applyProtection="1">
      <alignment horizontal="center" vertical="center"/>
      <protection/>
    </xf>
    <xf numFmtId="0" fontId="67" fillId="0" borderId="0" xfId="0" applyFont="1" applyAlignment="1">
      <alignment/>
    </xf>
    <xf numFmtId="3" fontId="67" fillId="0" borderId="0" xfId="0" applyNumberFormat="1" applyFont="1" applyAlignment="1">
      <alignment horizontal="center"/>
    </xf>
    <xf numFmtId="0" fontId="68" fillId="0" borderId="0" xfId="0" applyFont="1" applyAlignment="1">
      <alignment horizontal="center"/>
    </xf>
    <xf numFmtId="0" fontId="68" fillId="0" borderId="0" xfId="0" applyFont="1" applyAlignment="1">
      <alignment/>
    </xf>
    <xf numFmtId="4" fontId="68" fillId="0" borderId="0" xfId="0" applyNumberFormat="1" applyFont="1" applyAlignment="1">
      <alignment horizontal="center"/>
    </xf>
    <xf numFmtId="3" fontId="68" fillId="0" borderId="0" xfId="0" applyNumberFormat="1" applyFont="1" applyAlignment="1">
      <alignment horizontal="center"/>
    </xf>
    <xf numFmtId="0" fontId="67" fillId="33" borderId="0" xfId="0" applyFont="1" applyFill="1" applyAlignment="1">
      <alignment/>
    </xf>
    <xf numFmtId="0" fontId="4" fillId="33" borderId="0" xfId="0" applyFont="1" applyFill="1" applyBorder="1" applyAlignment="1">
      <alignment horizontal="center" vertical="center"/>
    </xf>
    <xf numFmtId="0" fontId="4" fillId="33" borderId="13" xfId="0" applyFont="1" applyFill="1" applyBorder="1" applyAlignment="1">
      <alignment horizontal="left" vertical="center" wrapText="1"/>
    </xf>
    <xf numFmtId="3" fontId="3" fillId="33" borderId="17"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3" fontId="20"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89" fontId="13" fillId="33" borderId="19" xfId="0" applyNumberFormat="1" applyFont="1" applyFill="1" applyBorder="1" applyAlignment="1">
      <alignment horizontal="center" vertical="center" wrapText="1"/>
    </xf>
    <xf numFmtId="0" fontId="67" fillId="33" borderId="0" xfId="0" applyFont="1" applyFill="1" applyAlignment="1">
      <alignment horizontal="center"/>
    </xf>
    <xf numFmtId="0" fontId="6" fillId="33" borderId="0" xfId="0" applyFont="1" applyFill="1" applyBorder="1" applyAlignment="1">
      <alignment horizontal="center" wrapText="1"/>
    </xf>
    <xf numFmtId="0" fontId="5" fillId="33" borderId="14" xfId="0" applyFont="1" applyFill="1" applyBorder="1" applyAlignment="1">
      <alignment horizontal="center" vertical="center" wrapText="1"/>
    </xf>
    <xf numFmtId="3" fontId="3" fillId="33" borderId="20" xfId="0" applyNumberFormat="1" applyFont="1" applyFill="1" applyBorder="1" applyAlignment="1">
      <alignment horizontal="center" vertical="center" wrapText="1"/>
    </xf>
    <xf numFmtId="3" fontId="3" fillId="33" borderId="21" xfId="0" applyNumberFormat="1" applyFont="1" applyFill="1" applyBorder="1" applyAlignment="1">
      <alignment horizontal="center" vertical="center" wrapText="1"/>
    </xf>
    <xf numFmtId="3" fontId="3" fillId="33" borderId="2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3" fontId="3" fillId="33" borderId="19"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3" fontId="3" fillId="33" borderId="23" xfId="0" applyNumberFormat="1" applyFont="1" applyFill="1" applyBorder="1" applyAlignment="1">
      <alignment horizontal="center" vertical="center" wrapText="1"/>
    </xf>
    <xf numFmtId="3" fontId="3" fillId="33" borderId="24" xfId="0" applyNumberFormat="1" applyFont="1" applyFill="1" applyBorder="1" applyAlignment="1">
      <alignment horizontal="center" vertical="center" wrapText="1"/>
    </xf>
    <xf numFmtId="3" fontId="3" fillId="33" borderId="25" xfId="0" applyNumberFormat="1" applyFont="1" applyFill="1" applyBorder="1" applyAlignment="1">
      <alignment horizontal="center" vertical="center" wrapText="1"/>
    </xf>
    <xf numFmtId="0" fontId="4" fillId="33" borderId="19" xfId="0" applyFont="1" applyFill="1" applyBorder="1" applyAlignment="1">
      <alignment horizontal="left" vertical="center" wrapText="1"/>
    </xf>
    <xf numFmtId="204" fontId="10" fillId="33" borderId="0" xfId="0" applyNumberFormat="1" applyFont="1" applyFill="1" applyBorder="1" applyAlignment="1">
      <alignment horizontal="center"/>
    </xf>
    <xf numFmtId="0" fontId="6" fillId="33" borderId="0" xfId="0"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188" fontId="6" fillId="33" borderId="19" xfId="44" applyNumberFormat="1" applyFont="1" applyFill="1" applyBorder="1" applyAlignment="1">
      <alignment horizontal="center" vertical="center" wrapText="1"/>
    </xf>
    <xf numFmtId="188" fontId="6" fillId="33" borderId="16" xfId="44" applyNumberFormat="1" applyFont="1" applyFill="1" applyBorder="1" applyAlignment="1">
      <alignment horizontal="center" vertical="center" wrapText="1"/>
    </xf>
    <xf numFmtId="188" fontId="6" fillId="33" borderId="17" xfId="44" applyNumberFormat="1" applyFont="1" applyFill="1" applyBorder="1" applyAlignment="1">
      <alignment horizontal="center" vertical="center" wrapText="1"/>
    </xf>
    <xf numFmtId="189" fontId="3" fillId="33" borderId="19" xfId="44" applyNumberFormat="1" applyFont="1" applyFill="1" applyBorder="1" applyAlignment="1">
      <alignment horizontal="center" vertical="center" wrapText="1"/>
    </xf>
    <xf numFmtId="189" fontId="3" fillId="33" borderId="17" xfId="44"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5" fillId="0" borderId="0" xfId="0" applyFont="1" applyAlignment="1">
      <alignment horizontal="center" vertical="center" wrapText="1"/>
    </xf>
    <xf numFmtId="0" fontId="67" fillId="0" borderId="0" xfId="0" applyFont="1" applyAlignment="1">
      <alignment horizontal="center"/>
    </xf>
    <xf numFmtId="4" fontId="67" fillId="0" borderId="0" xfId="0" applyNumberFormat="1" applyFont="1" applyAlignment="1">
      <alignment horizont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13" fillId="33" borderId="19"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25" fillId="33" borderId="24" xfId="0" applyNumberFormat="1" applyFont="1" applyFill="1" applyBorder="1" applyAlignment="1" applyProtection="1">
      <alignment horizontal="left" vertical="center" wrapText="1"/>
      <protection/>
    </xf>
    <xf numFmtId="0" fontId="16" fillId="33" borderId="14" xfId="0" applyFont="1" applyFill="1" applyBorder="1" applyAlignment="1">
      <alignment horizontal="center" vertical="center" wrapText="1"/>
    </xf>
    <xf numFmtId="0" fontId="13" fillId="33" borderId="19"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13" fillId="33" borderId="19"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67" fillId="33" borderId="0" xfId="0" applyFont="1" applyFill="1" applyAlignment="1">
      <alignment horizontal="center"/>
    </xf>
    <xf numFmtId="0" fontId="67" fillId="33" borderId="0" xfId="0" applyFont="1" applyFill="1" applyAlignment="1">
      <alignment horizontal="center" vertical="center"/>
    </xf>
    <xf numFmtId="0" fontId="3" fillId="33" borderId="19" xfId="0" applyFont="1" applyFill="1" applyBorder="1" applyAlignment="1">
      <alignment horizontal="left" vertical="center" wrapText="1"/>
    </xf>
    <xf numFmtId="0" fontId="3" fillId="33" borderId="17" xfId="0" applyFont="1" applyFill="1" applyBorder="1" applyAlignment="1">
      <alignment horizontal="left" vertical="center" wrapText="1"/>
    </xf>
    <xf numFmtId="3" fontId="20" fillId="33" borderId="20" xfId="0" applyNumberFormat="1" applyFont="1" applyFill="1" applyBorder="1" applyAlignment="1">
      <alignment horizontal="center" vertical="center" wrapText="1"/>
    </xf>
    <xf numFmtId="3" fontId="20" fillId="33" borderId="22" xfId="0" applyNumberFormat="1" applyFont="1" applyFill="1" applyBorder="1" applyAlignment="1">
      <alignment horizontal="center" vertical="center" wrapText="1"/>
    </xf>
    <xf numFmtId="0" fontId="22" fillId="33" borderId="20" xfId="0" applyNumberFormat="1" applyFont="1" applyFill="1" applyBorder="1" applyAlignment="1" applyProtection="1">
      <alignment horizontal="center" vertical="center"/>
      <protection/>
    </xf>
    <xf numFmtId="0" fontId="22" fillId="33" borderId="22" xfId="0" applyNumberFormat="1" applyFont="1" applyFill="1" applyBorder="1" applyAlignment="1" applyProtection="1">
      <alignment horizontal="center" vertical="center"/>
      <protection/>
    </xf>
    <xf numFmtId="0" fontId="4" fillId="33" borderId="17" xfId="0" applyFont="1" applyFill="1" applyBorder="1" applyAlignment="1">
      <alignment horizontal="left" vertical="center" wrapText="1"/>
    </xf>
    <xf numFmtId="0" fontId="4" fillId="33" borderId="17" xfId="0" applyFont="1" applyFill="1" applyBorder="1" applyAlignment="1">
      <alignment horizontal="center" vertical="center" wrapText="1"/>
    </xf>
    <xf numFmtId="188" fontId="4" fillId="33" borderId="26" xfId="44" applyNumberFormat="1" applyFont="1" applyFill="1" applyBorder="1" applyAlignment="1">
      <alignment horizontal="center" vertical="center"/>
    </xf>
    <xf numFmtId="189" fontId="4" fillId="33" borderId="26" xfId="44" applyNumberFormat="1"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188" fontId="4" fillId="34" borderId="26" xfId="45"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188" fontId="4" fillId="0" borderId="11" xfId="42" applyNumberFormat="1" applyFont="1" applyFill="1" applyBorder="1" applyAlignment="1">
      <alignment horizontal="center" vertical="center" wrapText="1"/>
    </xf>
    <xf numFmtId="0" fontId="4" fillId="0" borderId="11" xfId="44" applyNumberFormat="1" applyFont="1" applyFill="1" applyBorder="1" applyAlignment="1">
      <alignment horizontal="center" vertical="center"/>
    </xf>
    <xf numFmtId="0" fontId="4" fillId="0" borderId="11" xfId="63" applyFont="1" applyFill="1" applyBorder="1" applyAlignment="1">
      <alignment horizontal="center" vertical="center"/>
      <protection/>
    </xf>
    <xf numFmtId="188" fontId="4" fillId="0" borderId="11" xfId="42" applyNumberFormat="1" applyFont="1" applyFill="1" applyBorder="1" applyAlignment="1">
      <alignment horizontal="right" vertical="center" wrapText="1"/>
    </xf>
    <xf numFmtId="189" fontId="4" fillId="0" borderId="11" xfId="44" applyNumberFormat="1" applyFont="1" applyFill="1" applyBorder="1" applyAlignment="1">
      <alignment horizontal="center" vertical="center"/>
    </xf>
    <xf numFmtId="188" fontId="4" fillId="0" borderId="11" xfId="42" applyNumberFormat="1" applyFont="1" applyFill="1" applyBorder="1" applyAlignment="1">
      <alignment horizontal="center" vertical="center" wrapText="1"/>
    </xf>
    <xf numFmtId="189" fontId="4" fillId="0" borderId="11" xfId="44" applyNumberFormat="1" applyFont="1" applyFill="1" applyBorder="1" applyAlignment="1">
      <alignment horizontal="center" vertical="center" wrapText="1"/>
    </xf>
    <xf numFmtId="189" fontId="4" fillId="0" borderId="11" xfId="44" applyNumberFormat="1" applyFont="1" applyFill="1" applyBorder="1" applyAlignment="1">
      <alignment horizontal="center" vertical="center"/>
    </xf>
    <xf numFmtId="0" fontId="4" fillId="0" borderId="11" xfId="44" applyNumberFormat="1" applyFont="1" applyFill="1" applyBorder="1" applyAlignment="1">
      <alignment horizontal="center" vertical="center" wrapText="1"/>
    </xf>
    <xf numFmtId="204" fontId="4" fillId="0" borderId="11" xfId="42" applyNumberFormat="1" applyFont="1" applyFill="1" applyBorder="1" applyAlignment="1">
      <alignment horizontal="center" vertical="center" wrapText="1"/>
    </xf>
    <xf numFmtId="189" fontId="4" fillId="0" borderId="11" xfId="42" applyNumberFormat="1" applyFont="1" applyFill="1" applyBorder="1" applyAlignment="1">
      <alignment horizontal="center" vertical="center" wrapText="1"/>
    </xf>
    <xf numFmtId="188" fontId="4" fillId="0" borderId="11" xfId="0" applyNumberFormat="1" applyFont="1" applyFill="1" applyBorder="1" applyAlignment="1">
      <alignment horizontal="center" vertical="center"/>
    </xf>
    <xf numFmtId="189" fontId="4" fillId="0" borderId="11" xfId="42" applyNumberFormat="1" applyFont="1" applyFill="1" applyBorder="1" applyAlignment="1">
      <alignment horizontal="right" vertical="center" wrapText="1"/>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188" fontId="4" fillId="0" borderId="11" xfId="46" applyNumberFormat="1" applyFont="1" applyFill="1" applyBorder="1" applyAlignment="1">
      <alignment horizontal="center" vertical="center" wrapText="1"/>
    </xf>
    <xf numFmtId="188" fontId="4" fillId="0" borderId="11" xfId="46" applyNumberFormat="1" applyFont="1" applyFill="1" applyBorder="1" applyAlignment="1">
      <alignment horizontal="center" vertical="center" wrapText="1"/>
    </xf>
    <xf numFmtId="189" fontId="4" fillId="0" borderId="11" xfId="46" applyNumberFormat="1" applyFont="1" applyFill="1" applyBorder="1" applyAlignment="1">
      <alignment horizontal="right" vertical="center" wrapText="1"/>
    </xf>
    <xf numFmtId="0" fontId="4" fillId="0" borderId="11" xfId="63" applyFont="1" applyFill="1" applyBorder="1" applyAlignment="1">
      <alignment horizontal="center" vertical="center" wrapText="1"/>
      <protection/>
    </xf>
    <xf numFmtId="189" fontId="4" fillId="0" borderId="11" xfId="44" applyNumberFormat="1" applyFont="1" applyFill="1" applyBorder="1" applyAlignment="1">
      <alignment vertical="center" wrapText="1"/>
    </xf>
    <xf numFmtId="3" fontId="4" fillId="0" borderId="11" xfId="44" applyNumberFormat="1" applyFont="1" applyFill="1" applyBorder="1" applyAlignment="1">
      <alignment horizontal="center" vertical="center" wrapText="1"/>
    </xf>
    <xf numFmtId="0" fontId="4" fillId="0" borderId="11" xfId="44" applyNumberFormat="1" applyFont="1" applyFill="1" applyBorder="1" applyAlignment="1">
      <alignment vertical="center"/>
    </xf>
    <xf numFmtId="0" fontId="4" fillId="0" borderId="11" xfId="63" applyFont="1" applyFill="1" applyBorder="1" applyAlignment="1">
      <alignment vertical="center"/>
      <protection/>
    </xf>
    <xf numFmtId="189" fontId="4" fillId="0" borderId="11" xfId="44" applyNumberFormat="1" applyFont="1" applyFill="1" applyBorder="1" applyAlignment="1">
      <alignment horizontal="center" vertical="center" wrapText="1"/>
    </xf>
    <xf numFmtId="0" fontId="4" fillId="0" borderId="11" xfId="0" applyFont="1" applyFill="1" applyBorder="1" applyAlignment="1">
      <alignment horizontal="left" vertical="center"/>
    </xf>
    <xf numFmtId="189" fontId="4" fillId="0" borderId="11" xfId="0" applyNumberFormat="1" applyFont="1" applyFill="1" applyBorder="1" applyAlignment="1">
      <alignment horizontal="center" vertical="center" wrapText="1"/>
    </xf>
    <xf numFmtId="189" fontId="4"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4" fillId="0" borderId="11" xfId="42" applyNumberFormat="1" applyFont="1" applyFill="1" applyBorder="1" applyAlignment="1">
      <alignment horizontal="right" vertical="center" wrapText="1"/>
    </xf>
    <xf numFmtId="189" fontId="4" fillId="0" borderId="11" xfId="42"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3" fontId="11" fillId="0" borderId="20"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88" fontId="11" fillId="0" borderId="11" xfId="44" applyNumberFormat="1" applyFont="1" applyFill="1" applyBorder="1" applyAlignment="1">
      <alignment horizontal="right" vertical="center" wrapText="1"/>
    </xf>
    <xf numFmtId="188" fontId="11" fillId="0" borderId="11" xfId="44" applyNumberFormat="1" applyFont="1" applyFill="1" applyBorder="1" applyAlignment="1">
      <alignment horizontal="center" vertical="center" wrapText="1"/>
    </xf>
    <xf numFmtId="188" fontId="11" fillId="0" borderId="11" xfId="0" applyNumberFormat="1" applyFont="1" applyFill="1" applyBorder="1" applyAlignment="1">
      <alignment horizontal="center" vertical="center" wrapText="1"/>
    </xf>
    <xf numFmtId="0" fontId="4" fillId="0" borderId="11" xfId="63" applyFont="1" applyFill="1" applyBorder="1" applyAlignment="1">
      <alignment horizontal="center" vertical="center"/>
      <protection/>
    </xf>
    <xf numFmtId="0" fontId="4" fillId="33" borderId="11" xfId="0"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4" fillId="33" borderId="11" xfId="0" applyFont="1" applyFill="1" applyBorder="1" applyAlignment="1">
      <alignment vertical="center" wrapText="1"/>
    </xf>
    <xf numFmtId="0" fontId="15" fillId="0" borderId="11" xfId="0" applyFont="1" applyBorder="1" applyAlignment="1">
      <alignment horizontal="center" vertical="center" wrapText="1"/>
    </xf>
    <xf numFmtId="0" fontId="6" fillId="0" borderId="11" xfId="0" applyFont="1" applyBorder="1" applyAlignment="1">
      <alignment horizontal="center" wrapText="1"/>
    </xf>
    <xf numFmtId="4" fontId="15"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1" xfId="0" applyFont="1" applyBorder="1" applyAlignment="1">
      <alignment horizontal="center" vertical="center" wrapText="1"/>
    </xf>
    <xf numFmtId="3" fontId="15"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191" fontId="10" fillId="0" borderId="11"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2" fontId="69" fillId="0" borderId="11" xfId="0" applyNumberFormat="1" applyFont="1" applyBorder="1" applyAlignment="1">
      <alignment horizontal="center" vertical="center" wrapText="1"/>
    </xf>
    <xf numFmtId="0" fontId="10" fillId="0" borderId="11" xfId="0" applyFont="1" applyBorder="1" applyAlignment="1">
      <alignment vertical="center" wrapText="1"/>
    </xf>
    <xf numFmtId="2" fontId="10" fillId="0" borderId="11"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10" fillId="33" borderId="11" xfId="0" applyFont="1" applyFill="1" applyBorder="1" applyAlignment="1">
      <alignment horizontal="left" vertical="center" wrapText="1"/>
    </xf>
    <xf numFmtId="2" fontId="10" fillId="33" borderId="11" xfId="0" applyNumberFormat="1" applyFont="1" applyFill="1" applyBorder="1" applyAlignment="1">
      <alignment horizontal="center" vertical="center" wrapText="1"/>
    </xf>
    <xf numFmtId="3" fontId="10" fillId="33" borderId="11" xfId="47" applyNumberFormat="1" applyFont="1" applyFill="1" applyBorder="1" applyAlignment="1">
      <alignment horizontal="center" vertical="center" wrapText="1"/>
    </xf>
    <xf numFmtId="0" fontId="10" fillId="33" borderId="11" xfId="0" applyFont="1" applyFill="1" applyBorder="1" applyAlignment="1">
      <alignment vertical="center" wrapText="1"/>
    </xf>
    <xf numFmtId="2" fontId="10" fillId="33" borderId="11" xfId="0" applyNumberFormat="1" applyFont="1" applyFill="1" applyBorder="1" applyAlignment="1">
      <alignment horizontal="center" vertical="center" wrapText="1"/>
    </xf>
    <xf numFmtId="3" fontId="10" fillId="33" borderId="11" xfId="47" applyNumberFormat="1" applyFont="1" applyFill="1" applyBorder="1" applyAlignment="1">
      <alignment horizontal="center" vertical="center" wrapText="1"/>
    </xf>
    <xf numFmtId="189" fontId="11" fillId="33" borderId="19" xfId="0" applyNumberFormat="1" applyFont="1" applyFill="1" applyBorder="1" applyAlignment="1">
      <alignment horizontal="center" vertical="center" wrapText="1"/>
    </xf>
    <xf numFmtId="189" fontId="11" fillId="33" borderId="16" xfId="0" applyNumberFormat="1" applyFont="1" applyFill="1" applyBorder="1" applyAlignment="1">
      <alignment horizontal="center" vertical="center" wrapText="1"/>
    </xf>
    <xf numFmtId="189" fontId="11" fillId="33" borderId="17"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2" xfId="47"/>
    <cellStyle name="Comma 4 2 2"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2" xfId="64"/>
    <cellStyle name="Note" xfId="65"/>
    <cellStyle name="Output" xfId="66"/>
    <cellStyle name="Percent" xfId="67"/>
    <cellStyle name="Title" xfId="68"/>
    <cellStyle name="Total" xfId="69"/>
    <cellStyle name="Warning Text" xfId="7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111"/>
  <sheetViews>
    <sheetView zoomScalePageLayoutView="0" workbookViewId="0" topLeftCell="A1">
      <pane xSplit="2" ySplit="5" topLeftCell="C78" activePane="bottomRight" state="frozen"/>
      <selection pane="topLeft" activeCell="A1" sqref="A1"/>
      <selection pane="topRight" activeCell="C1" sqref="C1"/>
      <selection pane="bottomLeft" activeCell="A6" sqref="A6"/>
      <selection pane="bottomRight" activeCell="K5" sqref="K5"/>
    </sheetView>
  </sheetViews>
  <sheetFormatPr defaultColWidth="10.00390625" defaultRowHeight="12.75"/>
  <cols>
    <col min="1" max="1" width="3.8515625" style="17" customWidth="1"/>
    <col min="2" max="2" width="27.7109375" style="8" customWidth="1"/>
    <col min="3" max="3" width="5.421875" style="17" customWidth="1"/>
    <col min="4" max="4" width="5.7109375" style="17" customWidth="1"/>
    <col min="5" max="5" width="9.28125" style="7" customWidth="1"/>
    <col min="6" max="6" width="5.7109375" style="14" customWidth="1"/>
    <col min="7" max="7" width="6.421875" style="6" customWidth="1"/>
    <col min="8" max="8" width="7.140625" style="6" customWidth="1"/>
    <col min="9" max="9" width="7.28125" style="14" customWidth="1"/>
    <col min="10" max="10" width="9.140625" style="17" customWidth="1"/>
    <col min="11" max="11" width="8.00390625" style="17" customWidth="1"/>
    <col min="12" max="12" width="9.140625" style="14" customWidth="1"/>
    <col min="13" max="15" width="9.57421875" style="14" customWidth="1"/>
    <col min="16" max="16" width="21.8515625" style="24" customWidth="1"/>
    <col min="17" max="17" width="34.00390625" style="6" customWidth="1"/>
    <col min="18" max="19" width="16.421875" style="6" customWidth="1"/>
    <col min="20" max="16384" width="10.00390625" style="14" customWidth="1"/>
  </cols>
  <sheetData>
    <row r="1" spans="1:19" ht="34.5" customHeight="1">
      <c r="A1" s="122" t="s">
        <v>190</v>
      </c>
      <c r="B1" s="122"/>
      <c r="C1" s="122"/>
      <c r="D1" s="122"/>
      <c r="E1" s="122"/>
      <c r="F1" s="122"/>
      <c r="G1" s="122"/>
      <c r="H1" s="122"/>
      <c r="I1" s="122"/>
      <c r="J1" s="122"/>
      <c r="K1" s="122"/>
      <c r="L1" s="122"/>
      <c r="M1" s="122"/>
      <c r="N1" s="122"/>
      <c r="O1" s="122"/>
      <c r="P1" s="122"/>
      <c r="Q1" s="15"/>
      <c r="R1" s="15"/>
      <c r="S1" s="15"/>
    </row>
    <row r="2" spans="1:19" ht="26.25" customHeight="1">
      <c r="A2" s="123" t="s">
        <v>197</v>
      </c>
      <c r="B2" s="123"/>
      <c r="C2" s="123"/>
      <c r="D2" s="123"/>
      <c r="E2" s="123"/>
      <c r="F2" s="123"/>
      <c r="G2" s="123"/>
      <c r="H2" s="123"/>
      <c r="I2" s="123"/>
      <c r="J2" s="123"/>
      <c r="K2" s="123"/>
      <c r="L2" s="123"/>
      <c r="M2" s="123"/>
      <c r="N2" s="123"/>
      <c r="O2" s="123"/>
      <c r="P2" s="123"/>
      <c r="Q2" s="14"/>
      <c r="R2" s="14"/>
      <c r="S2" s="14"/>
    </row>
    <row r="3" spans="1:19" s="3" customFormat="1" ht="32.25" customHeight="1">
      <c r="A3" s="130" t="s">
        <v>0</v>
      </c>
      <c r="B3" s="130" t="s">
        <v>4</v>
      </c>
      <c r="C3" s="124" t="s">
        <v>15</v>
      </c>
      <c r="D3" s="125"/>
      <c r="E3" s="126"/>
      <c r="F3" s="130" t="s">
        <v>1</v>
      </c>
      <c r="G3" s="132" t="s">
        <v>14</v>
      </c>
      <c r="H3" s="133"/>
      <c r="I3" s="134"/>
      <c r="J3" s="132" t="s">
        <v>13</v>
      </c>
      <c r="K3" s="133"/>
      <c r="L3" s="133"/>
      <c r="M3" s="134"/>
      <c r="N3" s="130" t="s">
        <v>72</v>
      </c>
      <c r="O3" s="130" t="s">
        <v>5</v>
      </c>
      <c r="P3" s="139" t="s">
        <v>5</v>
      </c>
      <c r="Q3" s="2"/>
      <c r="R3" s="2"/>
      <c r="S3" s="2"/>
    </row>
    <row r="4" spans="1:19" s="3" customFormat="1" ht="32.25" customHeight="1">
      <c r="A4" s="138"/>
      <c r="B4" s="138"/>
      <c r="C4" s="130" t="s">
        <v>11</v>
      </c>
      <c r="D4" s="130" t="s">
        <v>3</v>
      </c>
      <c r="E4" s="130" t="s">
        <v>16</v>
      </c>
      <c r="F4" s="138"/>
      <c r="G4" s="142" t="s">
        <v>6</v>
      </c>
      <c r="H4" s="142" t="s">
        <v>7</v>
      </c>
      <c r="I4" s="130" t="s">
        <v>12</v>
      </c>
      <c r="J4" s="124" t="s">
        <v>8</v>
      </c>
      <c r="K4" s="126"/>
      <c r="L4" s="130" t="s">
        <v>17</v>
      </c>
      <c r="M4" s="130" t="s">
        <v>10</v>
      </c>
      <c r="N4" s="138"/>
      <c r="O4" s="138"/>
      <c r="P4" s="140"/>
      <c r="Q4" s="2"/>
      <c r="R4" s="2"/>
      <c r="S4" s="2"/>
    </row>
    <row r="5" spans="1:19" s="3" customFormat="1" ht="32.25" customHeight="1">
      <c r="A5" s="131"/>
      <c r="B5" s="131"/>
      <c r="C5" s="131"/>
      <c r="D5" s="131"/>
      <c r="E5" s="131"/>
      <c r="F5" s="131"/>
      <c r="G5" s="143"/>
      <c r="H5" s="143"/>
      <c r="I5" s="131"/>
      <c r="J5" s="111" t="s">
        <v>186</v>
      </c>
      <c r="K5" s="111" t="s">
        <v>187</v>
      </c>
      <c r="L5" s="131"/>
      <c r="M5" s="131"/>
      <c r="N5" s="131"/>
      <c r="O5" s="131"/>
      <c r="P5" s="141"/>
      <c r="Q5" s="2"/>
      <c r="R5" s="2"/>
      <c r="S5" s="2"/>
    </row>
    <row r="6" spans="1:19" s="109" customFormat="1" ht="25.5" customHeight="1">
      <c r="A6" s="198">
        <v>1</v>
      </c>
      <c r="B6" s="199" t="s">
        <v>157</v>
      </c>
      <c r="C6" s="200">
        <v>77</v>
      </c>
      <c r="D6" s="200">
        <v>45</v>
      </c>
      <c r="E6" s="201">
        <v>268.8</v>
      </c>
      <c r="F6" s="200" t="s">
        <v>2</v>
      </c>
      <c r="G6" s="202">
        <v>8</v>
      </c>
      <c r="H6" s="202">
        <v>168</v>
      </c>
      <c r="I6" s="203">
        <v>241</v>
      </c>
      <c r="J6" s="201">
        <v>208.9</v>
      </c>
      <c r="K6" s="201">
        <f>E6-J6</f>
        <v>59.900000000000006</v>
      </c>
      <c r="L6" s="201"/>
      <c r="M6" s="204">
        <f>J6+L6+K6</f>
        <v>268.8</v>
      </c>
      <c r="N6" s="204"/>
      <c r="O6" s="204"/>
      <c r="P6" s="205">
        <v>86</v>
      </c>
      <c r="Q6" s="16"/>
      <c r="R6" s="16"/>
      <c r="S6" s="16"/>
    </row>
    <row r="7" spans="1:19" s="109" customFormat="1" ht="25.5" customHeight="1">
      <c r="A7" s="198"/>
      <c r="B7" s="199"/>
      <c r="C7" s="200">
        <v>78</v>
      </c>
      <c r="D7" s="200">
        <v>592</v>
      </c>
      <c r="E7" s="201">
        <v>411.9</v>
      </c>
      <c r="F7" s="200" t="s">
        <v>2</v>
      </c>
      <c r="G7" s="202">
        <v>8</v>
      </c>
      <c r="H7" s="202">
        <v>108</v>
      </c>
      <c r="I7" s="203">
        <v>409</v>
      </c>
      <c r="J7" s="201">
        <v>411.9</v>
      </c>
      <c r="K7" s="201"/>
      <c r="L7" s="201"/>
      <c r="M7" s="204">
        <f>J7+L7</f>
        <v>411.9</v>
      </c>
      <c r="N7" s="204"/>
      <c r="O7" s="204"/>
      <c r="P7" s="205"/>
      <c r="Q7" s="16"/>
      <c r="R7" s="16"/>
      <c r="S7" s="16"/>
    </row>
    <row r="8" spans="1:19" s="109" customFormat="1" ht="45" customHeight="1">
      <c r="A8" s="198">
        <v>2</v>
      </c>
      <c r="B8" s="199" t="s">
        <v>173</v>
      </c>
      <c r="C8" s="198">
        <v>78</v>
      </c>
      <c r="D8" s="198">
        <v>581</v>
      </c>
      <c r="E8" s="206">
        <v>242.4</v>
      </c>
      <c r="F8" s="198" t="s">
        <v>2</v>
      </c>
      <c r="G8" s="202">
        <v>8</v>
      </c>
      <c r="H8" s="202">
        <v>109</v>
      </c>
      <c r="I8" s="203">
        <v>141</v>
      </c>
      <c r="J8" s="206">
        <v>242.4</v>
      </c>
      <c r="K8" s="201"/>
      <c r="L8" s="206"/>
      <c r="M8" s="206">
        <f>J8+L8</f>
        <v>242.4</v>
      </c>
      <c r="N8" s="204"/>
      <c r="O8" s="204"/>
      <c r="P8" s="207">
        <v>72</v>
      </c>
      <c r="Q8" s="16"/>
      <c r="R8" s="16"/>
      <c r="S8" s="16"/>
    </row>
    <row r="9" spans="1:19" s="109" customFormat="1" ht="33" customHeight="1">
      <c r="A9" s="198"/>
      <c r="B9" s="199"/>
      <c r="C9" s="198"/>
      <c r="D9" s="198"/>
      <c r="E9" s="206"/>
      <c r="F9" s="198"/>
      <c r="G9" s="202">
        <v>8</v>
      </c>
      <c r="H9" s="202">
        <v>110</v>
      </c>
      <c r="I9" s="203" t="s">
        <v>188</v>
      </c>
      <c r="J9" s="206"/>
      <c r="K9" s="201"/>
      <c r="L9" s="206"/>
      <c r="M9" s="206"/>
      <c r="N9" s="204"/>
      <c r="O9" s="204"/>
      <c r="P9" s="207"/>
      <c r="Q9" s="16"/>
      <c r="R9" s="16"/>
      <c r="S9" s="16"/>
    </row>
    <row r="10" spans="1:19" s="109" customFormat="1" ht="50.25" customHeight="1">
      <c r="A10" s="198"/>
      <c r="B10" s="199"/>
      <c r="C10" s="198">
        <v>78</v>
      </c>
      <c r="D10" s="198">
        <v>675</v>
      </c>
      <c r="E10" s="206">
        <v>512.6</v>
      </c>
      <c r="F10" s="198" t="s">
        <v>2</v>
      </c>
      <c r="G10" s="202">
        <v>8</v>
      </c>
      <c r="H10" s="202">
        <v>182</v>
      </c>
      <c r="I10" s="203">
        <v>354</v>
      </c>
      <c r="J10" s="203">
        <v>354</v>
      </c>
      <c r="K10" s="203"/>
      <c r="L10" s="201"/>
      <c r="M10" s="204">
        <f aca="true" t="shared" si="0" ref="M10:M19">J10+L10</f>
        <v>354</v>
      </c>
      <c r="N10" s="204"/>
      <c r="O10" s="204"/>
      <c r="P10" s="208" t="s">
        <v>71</v>
      </c>
      <c r="Q10" s="16"/>
      <c r="R10" s="16"/>
      <c r="S10" s="16"/>
    </row>
    <row r="11" spans="1:19" s="109" customFormat="1" ht="33" customHeight="1">
      <c r="A11" s="200"/>
      <c r="B11" s="195" t="s">
        <v>168</v>
      </c>
      <c r="C11" s="198"/>
      <c r="D11" s="198"/>
      <c r="E11" s="206"/>
      <c r="F11" s="198"/>
      <c r="G11" s="202"/>
      <c r="H11" s="209"/>
      <c r="I11" s="203"/>
      <c r="J11" s="201"/>
      <c r="K11" s="201"/>
      <c r="L11" s="210">
        <f>E10-J10</f>
        <v>158.60000000000002</v>
      </c>
      <c r="M11" s="204">
        <f t="shared" si="0"/>
        <v>158.60000000000002</v>
      </c>
      <c r="N11" s="204"/>
      <c r="O11" s="204"/>
      <c r="P11" s="211"/>
      <c r="Q11" s="16"/>
      <c r="R11" s="16"/>
      <c r="S11" s="16"/>
    </row>
    <row r="12" spans="1:19" s="109" customFormat="1" ht="29.25" customHeight="1">
      <c r="A12" s="200">
        <v>3</v>
      </c>
      <c r="B12" s="195" t="s">
        <v>59</v>
      </c>
      <c r="C12" s="200">
        <v>78</v>
      </c>
      <c r="D12" s="200">
        <v>729</v>
      </c>
      <c r="E12" s="201">
        <v>401.5</v>
      </c>
      <c r="F12" s="200" t="s">
        <v>2</v>
      </c>
      <c r="G12" s="202">
        <v>8</v>
      </c>
      <c r="H12" s="209">
        <v>240</v>
      </c>
      <c r="I12" s="203">
        <v>354</v>
      </c>
      <c r="J12" s="201">
        <f>E12</f>
        <v>401.5</v>
      </c>
      <c r="K12" s="201"/>
      <c r="L12" s="201"/>
      <c r="M12" s="204">
        <f t="shared" si="0"/>
        <v>401.5</v>
      </c>
      <c r="N12" s="204"/>
      <c r="O12" s="204"/>
      <c r="P12" s="211">
        <v>92</v>
      </c>
      <c r="Q12" s="16"/>
      <c r="R12" s="16"/>
      <c r="S12" s="16"/>
    </row>
    <row r="13" spans="1:20" s="109" customFormat="1" ht="29.25" customHeight="1">
      <c r="A13" s="198">
        <v>4</v>
      </c>
      <c r="B13" s="199" t="s">
        <v>49</v>
      </c>
      <c r="C13" s="200">
        <v>77</v>
      </c>
      <c r="D13" s="200">
        <v>37</v>
      </c>
      <c r="E13" s="201">
        <v>696</v>
      </c>
      <c r="F13" s="200" t="s">
        <v>2</v>
      </c>
      <c r="G13" s="202">
        <v>8</v>
      </c>
      <c r="H13" s="202">
        <v>157</v>
      </c>
      <c r="I13" s="203">
        <v>642</v>
      </c>
      <c r="J13" s="212">
        <v>67.2</v>
      </c>
      <c r="K13" s="212"/>
      <c r="L13" s="201"/>
      <c r="M13" s="204">
        <f t="shared" si="0"/>
        <v>67.2</v>
      </c>
      <c r="N13" s="204"/>
      <c r="O13" s="204"/>
      <c r="P13" s="213">
        <v>56</v>
      </c>
      <c r="Q13" s="187"/>
      <c r="R13" s="16"/>
      <c r="S13" s="16"/>
      <c r="T13" s="16"/>
    </row>
    <row r="14" spans="1:19" s="109" customFormat="1" ht="33" customHeight="1">
      <c r="A14" s="198"/>
      <c r="B14" s="199"/>
      <c r="C14" s="200">
        <v>78</v>
      </c>
      <c r="D14" s="200">
        <v>702</v>
      </c>
      <c r="E14" s="201">
        <v>510.2</v>
      </c>
      <c r="F14" s="200" t="s">
        <v>2</v>
      </c>
      <c r="G14" s="202">
        <v>8</v>
      </c>
      <c r="H14" s="214">
        <v>177</v>
      </c>
      <c r="I14" s="203">
        <v>456</v>
      </c>
      <c r="J14" s="201">
        <v>510.2</v>
      </c>
      <c r="K14" s="201"/>
      <c r="L14" s="201"/>
      <c r="M14" s="204">
        <f t="shared" si="0"/>
        <v>510.2</v>
      </c>
      <c r="N14" s="204"/>
      <c r="O14" s="204"/>
      <c r="P14" s="208"/>
      <c r="Q14" s="16"/>
      <c r="R14" s="16"/>
      <c r="S14" s="16"/>
    </row>
    <row r="15" spans="1:19" s="109" customFormat="1" ht="33" customHeight="1">
      <c r="A15" s="198">
        <v>5</v>
      </c>
      <c r="B15" s="199" t="s">
        <v>69</v>
      </c>
      <c r="C15" s="200">
        <v>77</v>
      </c>
      <c r="D15" s="200">
        <v>44</v>
      </c>
      <c r="E15" s="201">
        <v>292.5</v>
      </c>
      <c r="F15" s="200" t="s">
        <v>2</v>
      </c>
      <c r="G15" s="202">
        <v>8</v>
      </c>
      <c r="H15" s="202">
        <v>169</v>
      </c>
      <c r="I15" s="200">
        <v>293</v>
      </c>
      <c r="J15" s="201">
        <v>292.5</v>
      </c>
      <c r="K15" s="201"/>
      <c r="L15" s="201"/>
      <c r="M15" s="204">
        <f t="shared" si="0"/>
        <v>292.5</v>
      </c>
      <c r="N15" s="204"/>
      <c r="O15" s="204"/>
      <c r="P15" s="208">
        <v>71</v>
      </c>
      <c r="Q15" s="188"/>
      <c r="R15" s="16"/>
      <c r="S15" s="16"/>
    </row>
    <row r="16" spans="1:20" s="109" customFormat="1" ht="33" customHeight="1">
      <c r="A16" s="198"/>
      <c r="B16" s="199"/>
      <c r="C16" s="200">
        <v>78</v>
      </c>
      <c r="D16" s="200">
        <v>641</v>
      </c>
      <c r="E16" s="201">
        <v>83.4</v>
      </c>
      <c r="F16" s="200" t="s">
        <v>2</v>
      </c>
      <c r="G16" s="202">
        <v>8</v>
      </c>
      <c r="H16" s="215" t="s">
        <v>75</v>
      </c>
      <c r="I16" s="203">
        <v>58</v>
      </c>
      <c r="J16" s="212">
        <v>83.4</v>
      </c>
      <c r="K16" s="212"/>
      <c r="L16" s="201"/>
      <c r="M16" s="204">
        <f t="shared" si="0"/>
        <v>83.4</v>
      </c>
      <c r="N16" s="204"/>
      <c r="O16" s="204"/>
      <c r="P16" s="213"/>
      <c r="Q16" s="189"/>
      <c r="R16" s="50"/>
      <c r="S16" s="16"/>
      <c r="T16" s="16"/>
    </row>
    <row r="17" spans="1:19" s="109" customFormat="1" ht="33" customHeight="1">
      <c r="A17" s="198"/>
      <c r="B17" s="199"/>
      <c r="C17" s="200">
        <v>78</v>
      </c>
      <c r="D17" s="200">
        <v>1234</v>
      </c>
      <c r="E17" s="201">
        <v>232.4</v>
      </c>
      <c r="F17" s="200" t="s">
        <v>2</v>
      </c>
      <c r="G17" s="202">
        <v>8</v>
      </c>
      <c r="H17" s="202">
        <v>147</v>
      </c>
      <c r="I17" s="203">
        <v>173</v>
      </c>
      <c r="J17" s="201">
        <v>232.4</v>
      </c>
      <c r="K17" s="201"/>
      <c r="L17" s="201"/>
      <c r="M17" s="204">
        <f t="shared" si="0"/>
        <v>232.4</v>
      </c>
      <c r="N17" s="204"/>
      <c r="O17" s="204"/>
      <c r="P17" s="208"/>
      <c r="Q17" s="16"/>
      <c r="R17" s="16"/>
      <c r="S17" s="16"/>
    </row>
    <row r="18" spans="1:19" s="109" customFormat="1" ht="78" customHeight="1">
      <c r="A18" s="198">
        <v>6</v>
      </c>
      <c r="B18" s="199" t="s">
        <v>191</v>
      </c>
      <c r="C18" s="200">
        <v>77</v>
      </c>
      <c r="D18" s="200">
        <v>43</v>
      </c>
      <c r="E18" s="201">
        <v>585.8</v>
      </c>
      <c r="F18" s="200" t="s">
        <v>2</v>
      </c>
      <c r="G18" s="202">
        <v>8</v>
      </c>
      <c r="H18" s="202">
        <v>170</v>
      </c>
      <c r="I18" s="203">
        <v>534</v>
      </c>
      <c r="J18" s="201">
        <v>585.8</v>
      </c>
      <c r="K18" s="201"/>
      <c r="L18" s="201"/>
      <c r="M18" s="204">
        <f t="shared" si="0"/>
        <v>585.8</v>
      </c>
      <c r="N18" s="204"/>
      <c r="O18" s="204"/>
      <c r="P18" s="208"/>
      <c r="Q18" s="16"/>
      <c r="R18" s="16"/>
      <c r="S18" s="16"/>
    </row>
    <row r="19" spans="1:19" s="109" customFormat="1" ht="28.5" customHeight="1">
      <c r="A19" s="198"/>
      <c r="B19" s="199"/>
      <c r="C19" s="198">
        <v>78</v>
      </c>
      <c r="D19" s="198">
        <v>735</v>
      </c>
      <c r="E19" s="206">
        <v>736.4</v>
      </c>
      <c r="F19" s="200" t="s">
        <v>2</v>
      </c>
      <c r="G19" s="202">
        <v>8</v>
      </c>
      <c r="H19" s="215">
        <v>238</v>
      </c>
      <c r="I19" s="203">
        <v>176</v>
      </c>
      <c r="J19" s="206">
        <f>E19-L21</f>
        <v>469.4</v>
      </c>
      <c r="K19" s="201"/>
      <c r="L19" s="201"/>
      <c r="M19" s="206">
        <f t="shared" si="0"/>
        <v>469.4</v>
      </c>
      <c r="N19" s="204"/>
      <c r="O19" s="204"/>
      <c r="P19" s="208">
        <v>73</v>
      </c>
      <c r="Q19" s="190"/>
      <c r="R19" s="16"/>
      <c r="S19" s="16"/>
    </row>
    <row r="20" spans="1:19" s="109" customFormat="1" ht="26.25" customHeight="1">
      <c r="A20" s="198"/>
      <c r="B20" s="199"/>
      <c r="C20" s="198"/>
      <c r="D20" s="198"/>
      <c r="E20" s="206"/>
      <c r="F20" s="200"/>
      <c r="G20" s="202">
        <v>8</v>
      </c>
      <c r="H20" s="215">
        <v>239</v>
      </c>
      <c r="I20" s="203">
        <v>255</v>
      </c>
      <c r="J20" s="206"/>
      <c r="K20" s="201"/>
      <c r="L20" s="201"/>
      <c r="M20" s="206"/>
      <c r="N20" s="204"/>
      <c r="O20" s="204"/>
      <c r="P20" s="208"/>
      <c r="Q20" s="191"/>
      <c r="R20" s="16"/>
      <c r="S20" s="16"/>
    </row>
    <row r="21" spans="1:19" s="109" customFormat="1" ht="33" customHeight="1">
      <c r="A21" s="200">
        <v>7</v>
      </c>
      <c r="B21" s="195" t="s">
        <v>158</v>
      </c>
      <c r="C21" s="198"/>
      <c r="D21" s="198"/>
      <c r="E21" s="206"/>
      <c r="F21" s="200"/>
      <c r="G21" s="202">
        <v>8</v>
      </c>
      <c r="H21" s="215">
        <v>238</v>
      </c>
      <c r="I21" s="203">
        <v>267</v>
      </c>
      <c r="J21" s="201"/>
      <c r="K21" s="201"/>
      <c r="L21" s="201">
        <v>267</v>
      </c>
      <c r="M21" s="201">
        <f>J21+L21</f>
        <v>267</v>
      </c>
      <c r="N21" s="204"/>
      <c r="O21" s="204"/>
      <c r="P21" s="208"/>
      <c r="Q21" s="191" t="s">
        <v>126</v>
      </c>
      <c r="R21" s="16"/>
      <c r="S21" s="16"/>
    </row>
    <row r="22" spans="1:19" s="109" customFormat="1" ht="26.25" customHeight="1">
      <c r="A22" s="198">
        <v>8</v>
      </c>
      <c r="B22" s="216" t="s">
        <v>57</v>
      </c>
      <c r="C22" s="198">
        <v>78</v>
      </c>
      <c r="D22" s="198">
        <v>606</v>
      </c>
      <c r="E22" s="206">
        <v>505</v>
      </c>
      <c r="F22" s="198" t="s">
        <v>2</v>
      </c>
      <c r="G22" s="202">
        <v>8</v>
      </c>
      <c r="H22" s="202">
        <v>146</v>
      </c>
      <c r="I22" s="203">
        <v>220</v>
      </c>
      <c r="J22" s="206">
        <v>505</v>
      </c>
      <c r="K22" s="201"/>
      <c r="L22" s="201"/>
      <c r="M22" s="206">
        <f>J22+L22</f>
        <v>505</v>
      </c>
      <c r="N22" s="204"/>
      <c r="O22" s="204"/>
      <c r="P22" s="208">
        <v>43</v>
      </c>
      <c r="Q22" s="16"/>
      <c r="R22" s="16"/>
      <c r="S22" s="16"/>
    </row>
    <row r="23" spans="1:19" s="109" customFormat="1" ht="26.25" customHeight="1">
      <c r="A23" s="198"/>
      <c r="B23" s="216"/>
      <c r="C23" s="198"/>
      <c r="D23" s="198"/>
      <c r="E23" s="206"/>
      <c r="F23" s="198"/>
      <c r="G23" s="202">
        <v>8</v>
      </c>
      <c r="H23" s="202">
        <v>185</v>
      </c>
      <c r="I23" s="203">
        <v>227</v>
      </c>
      <c r="J23" s="206"/>
      <c r="K23" s="201"/>
      <c r="L23" s="201"/>
      <c r="M23" s="206"/>
      <c r="N23" s="204"/>
      <c r="O23" s="204"/>
      <c r="P23" s="208"/>
      <c r="Q23" s="16"/>
      <c r="R23" s="16"/>
      <c r="S23" s="16"/>
    </row>
    <row r="24" spans="1:20" s="109" customFormat="1" ht="30.75" customHeight="1">
      <c r="A24" s="200">
        <v>9</v>
      </c>
      <c r="B24" s="195" t="s">
        <v>123</v>
      </c>
      <c r="C24" s="198">
        <v>78</v>
      </c>
      <c r="D24" s="198">
        <v>654</v>
      </c>
      <c r="E24" s="217">
        <v>159</v>
      </c>
      <c r="F24" s="198" t="s">
        <v>2</v>
      </c>
      <c r="G24" s="202">
        <v>8</v>
      </c>
      <c r="H24" s="209">
        <v>180</v>
      </c>
      <c r="I24" s="203">
        <v>75</v>
      </c>
      <c r="J24" s="218">
        <v>75</v>
      </c>
      <c r="K24" s="218"/>
      <c r="L24" s="218"/>
      <c r="M24" s="204">
        <f>J24+L24</f>
        <v>75</v>
      </c>
      <c r="N24" s="204"/>
      <c r="O24" s="204"/>
      <c r="P24" s="219">
        <v>66</v>
      </c>
      <c r="Q24" s="192" t="s">
        <v>156</v>
      </c>
      <c r="R24" s="51"/>
      <c r="S24" s="51"/>
      <c r="T24" s="51"/>
    </row>
    <row r="25" spans="1:20" s="109" customFormat="1" ht="30.75" customHeight="1">
      <c r="A25" s="200">
        <v>10</v>
      </c>
      <c r="B25" s="195" t="s">
        <v>167</v>
      </c>
      <c r="C25" s="198"/>
      <c r="D25" s="198"/>
      <c r="E25" s="217"/>
      <c r="F25" s="198"/>
      <c r="G25" s="202">
        <v>8</v>
      </c>
      <c r="H25" s="209" t="s">
        <v>169</v>
      </c>
      <c r="I25" s="220" t="s">
        <v>170</v>
      </c>
      <c r="J25" s="218">
        <f>E24-J24</f>
        <v>84</v>
      </c>
      <c r="K25" s="218"/>
      <c r="L25" s="218"/>
      <c r="M25" s="204">
        <f>J25+L25</f>
        <v>84</v>
      </c>
      <c r="N25" s="204"/>
      <c r="O25" s="204"/>
      <c r="P25" s="219"/>
      <c r="Q25" s="84"/>
      <c r="R25" s="51"/>
      <c r="S25" s="51"/>
      <c r="T25" s="51"/>
    </row>
    <row r="26" spans="1:19" s="86" customFormat="1" ht="36" customHeight="1">
      <c r="A26" s="200">
        <v>9</v>
      </c>
      <c r="B26" s="195" t="s">
        <v>51</v>
      </c>
      <c r="C26" s="200">
        <v>77</v>
      </c>
      <c r="D26" s="200">
        <v>47</v>
      </c>
      <c r="E26" s="201">
        <v>1356.8</v>
      </c>
      <c r="F26" s="200" t="s">
        <v>2</v>
      </c>
      <c r="G26" s="202">
        <v>8</v>
      </c>
      <c r="H26" s="202">
        <v>175</v>
      </c>
      <c r="I26" s="203">
        <v>588</v>
      </c>
      <c r="J26" s="201">
        <v>503.2</v>
      </c>
      <c r="K26" s="201">
        <f>E26-J26</f>
        <v>853.5999999999999</v>
      </c>
      <c r="L26" s="201"/>
      <c r="M26" s="204">
        <f>J26+L26+K26</f>
        <v>1356.8</v>
      </c>
      <c r="N26" s="204"/>
      <c r="O26" s="204"/>
      <c r="P26" s="208">
        <v>66</v>
      </c>
      <c r="Q26" s="85"/>
      <c r="R26" s="85"/>
      <c r="S26" s="85"/>
    </row>
    <row r="27" spans="1:24" s="16" customFormat="1" ht="36" customHeight="1">
      <c r="A27" s="198">
        <v>10</v>
      </c>
      <c r="B27" s="199" t="s">
        <v>52</v>
      </c>
      <c r="C27" s="200">
        <v>77</v>
      </c>
      <c r="D27" s="200">
        <v>39</v>
      </c>
      <c r="E27" s="201">
        <v>748.5</v>
      </c>
      <c r="F27" s="200" t="s">
        <v>2</v>
      </c>
      <c r="G27" s="202">
        <v>8</v>
      </c>
      <c r="H27" s="202">
        <v>176</v>
      </c>
      <c r="I27" s="203">
        <v>675</v>
      </c>
      <c r="J27" s="201">
        <v>659.9</v>
      </c>
      <c r="K27" s="201">
        <f>E27-J27</f>
        <v>88.60000000000002</v>
      </c>
      <c r="L27" s="201"/>
      <c r="M27" s="204">
        <f>J27+L27+K27</f>
        <v>748.5</v>
      </c>
      <c r="N27" s="204"/>
      <c r="O27" s="204"/>
      <c r="P27" s="221">
        <v>27</v>
      </c>
      <c r="T27" s="109"/>
      <c r="U27" s="109"/>
      <c r="V27" s="109"/>
      <c r="W27" s="109"/>
      <c r="X27" s="109"/>
    </row>
    <row r="28" spans="1:19" s="109" customFormat="1" ht="36" customHeight="1">
      <c r="A28" s="198"/>
      <c r="B28" s="199"/>
      <c r="C28" s="200">
        <v>78</v>
      </c>
      <c r="D28" s="200">
        <v>651</v>
      </c>
      <c r="E28" s="201">
        <v>450.7</v>
      </c>
      <c r="F28" s="200" t="s">
        <v>2</v>
      </c>
      <c r="G28" s="202">
        <v>8</v>
      </c>
      <c r="H28" s="202">
        <v>151</v>
      </c>
      <c r="I28" s="203">
        <v>412</v>
      </c>
      <c r="J28" s="201">
        <v>450.7</v>
      </c>
      <c r="K28" s="201"/>
      <c r="L28" s="201"/>
      <c r="M28" s="204">
        <f>J28+L28</f>
        <v>450.7</v>
      </c>
      <c r="N28" s="204"/>
      <c r="O28" s="204"/>
      <c r="P28" s="208"/>
      <c r="Q28" s="16"/>
      <c r="R28" s="16"/>
      <c r="S28" s="16"/>
    </row>
    <row r="29" spans="1:19" s="109" customFormat="1" ht="36" customHeight="1">
      <c r="A29" s="198">
        <v>11</v>
      </c>
      <c r="B29" s="216" t="s">
        <v>53</v>
      </c>
      <c r="C29" s="200">
        <v>77</v>
      </c>
      <c r="D29" s="200">
        <v>51</v>
      </c>
      <c r="E29" s="201">
        <v>611.4</v>
      </c>
      <c r="F29" s="200" t="s">
        <v>2</v>
      </c>
      <c r="G29" s="202">
        <v>8</v>
      </c>
      <c r="H29" s="202">
        <v>213</v>
      </c>
      <c r="I29" s="209">
        <v>611</v>
      </c>
      <c r="J29" s="201">
        <v>611.4</v>
      </c>
      <c r="K29" s="201"/>
      <c r="L29" s="201"/>
      <c r="M29" s="204">
        <f>J29+L29</f>
        <v>611.4</v>
      </c>
      <c r="N29" s="204"/>
      <c r="O29" s="204"/>
      <c r="P29" s="208">
        <v>28</v>
      </c>
      <c r="Q29" s="16"/>
      <c r="R29" s="16"/>
      <c r="S29" s="16"/>
    </row>
    <row r="30" spans="1:19" s="109" customFormat="1" ht="36" customHeight="1">
      <c r="A30" s="198"/>
      <c r="B30" s="216"/>
      <c r="C30" s="200">
        <v>78</v>
      </c>
      <c r="D30" s="200">
        <v>575</v>
      </c>
      <c r="E30" s="201">
        <v>370.6</v>
      </c>
      <c r="F30" s="200" t="s">
        <v>2</v>
      </c>
      <c r="G30" s="202">
        <v>8</v>
      </c>
      <c r="H30" s="215">
        <v>111</v>
      </c>
      <c r="I30" s="203">
        <v>357</v>
      </c>
      <c r="J30" s="201">
        <v>370.6</v>
      </c>
      <c r="K30" s="201"/>
      <c r="L30" s="201"/>
      <c r="M30" s="204">
        <f>J30+L30</f>
        <v>370.6</v>
      </c>
      <c r="N30" s="204"/>
      <c r="O30" s="204"/>
      <c r="P30" s="208"/>
      <c r="Q30" s="16"/>
      <c r="R30" s="16"/>
      <c r="S30" s="16"/>
    </row>
    <row r="31" spans="1:19" s="109" customFormat="1" ht="27" customHeight="1">
      <c r="A31" s="198">
        <v>12</v>
      </c>
      <c r="B31" s="199" t="s">
        <v>131</v>
      </c>
      <c r="C31" s="198">
        <v>77</v>
      </c>
      <c r="D31" s="198">
        <v>49</v>
      </c>
      <c r="E31" s="206">
        <v>749.1</v>
      </c>
      <c r="F31" s="198" t="s">
        <v>2</v>
      </c>
      <c r="G31" s="202">
        <v>8</v>
      </c>
      <c r="H31" s="222">
        <v>212</v>
      </c>
      <c r="I31" s="203">
        <v>364</v>
      </c>
      <c r="J31" s="206">
        <v>749.1</v>
      </c>
      <c r="K31" s="201"/>
      <c r="L31" s="201"/>
      <c r="M31" s="206">
        <f>J31+L31</f>
        <v>749.1</v>
      </c>
      <c r="N31" s="204"/>
      <c r="O31" s="204"/>
      <c r="P31" s="205">
        <v>67</v>
      </c>
      <c r="Q31" s="16"/>
      <c r="R31" s="16"/>
      <c r="S31" s="16"/>
    </row>
    <row r="32" spans="1:19" s="109" customFormat="1" ht="27" customHeight="1">
      <c r="A32" s="198"/>
      <c r="B32" s="199"/>
      <c r="C32" s="198"/>
      <c r="D32" s="198"/>
      <c r="E32" s="206"/>
      <c r="F32" s="198"/>
      <c r="G32" s="202">
        <v>8</v>
      </c>
      <c r="H32" s="222">
        <v>215</v>
      </c>
      <c r="I32" s="203">
        <v>351</v>
      </c>
      <c r="J32" s="206"/>
      <c r="K32" s="201"/>
      <c r="L32" s="201"/>
      <c r="M32" s="206"/>
      <c r="N32" s="204"/>
      <c r="O32" s="204"/>
      <c r="P32" s="205"/>
      <c r="Q32" s="16" t="s">
        <v>47</v>
      </c>
      <c r="R32" s="16"/>
      <c r="S32" s="16"/>
    </row>
    <row r="33" spans="1:19" s="109" customFormat="1" ht="27" customHeight="1">
      <c r="A33" s="198">
        <v>13</v>
      </c>
      <c r="B33" s="199" t="s">
        <v>62</v>
      </c>
      <c r="C33" s="198">
        <v>78</v>
      </c>
      <c r="D33" s="198">
        <v>617</v>
      </c>
      <c r="E33" s="206">
        <v>413</v>
      </c>
      <c r="F33" s="198" t="s">
        <v>2</v>
      </c>
      <c r="G33" s="202">
        <v>8</v>
      </c>
      <c r="H33" s="209">
        <v>148</v>
      </c>
      <c r="I33" s="203">
        <v>149</v>
      </c>
      <c r="J33" s="206">
        <v>269</v>
      </c>
      <c r="K33" s="206">
        <f>E33-J33</f>
        <v>144</v>
      </c>
      <c r="L33" s="201"/>
      <c r="M33" s="206">
        <f>J33+L33+K33</f>
        <v>413</v>
      </c>
      <c r="N33" s="204"/>
      <c r="O33" s="204"/>
      <c r="P33" s="205">
        <v>10</v>
      </c>
      <c r="Q33" s="16"/>
      <c r="R33" s="16"/>
      <c r="S33" s="16"/>
    </row>
    <row r="34" spans="1:19" s="109" customFormat="1" ht="27" customHeight="1">
      <c r="A34" s="198"/>
      <c r="B34" s="199"/>
      <c r="C34" s="198"/>
      <c r="D34" s="198"/>
      <c r="E34" s="206"/>
      <c r="F34" s="198"/>
      <c r="G34" s="202">
        <v>8</v>
      </c>
      <c r="H34" s="209">
        <v>149</v>
      </c>
      <c r="I34" s="203">
        <v>175</v>
      </c>
      <c r="J34" s="206"/>
      <c r="K34" s="206"/>
      <c r="L34" s="201"/>
      <c r="M34" s="206"/>
      <c r="N34" s="204"/>
      <c r="O34" s="204"/>
      <c r="P34" s="205"/>
      <c r="Q34" s="16"/>
      <c r="R34" s="16"/>
      <c r="S34" s="16"/>
    </row>
    <row r="35" spans="1:19" s="109" customFormat="1" ht="27" customHeight="1">
      <c r="A35" s="198"/>
      <c r="B35" s="199"/>
      <c r="C35" s="198"/>
      <c r="D35" s="198"/>
      <c r="E35" s="206"/>
      <c r="F35" s="198"/>
      <c r="G35" s="202">
        <v>8</v>
      </c>
      <c r="H35" s="209" t="s">
        <v>74</v>
      </c>
      <c r="I35" s="203">
        <v>88</v>
      </c>
      <c r="J35" s="206"/>
      <c r="K35" s="206"/>
      <c r="L35" s="201"/>
      <c r="M35" s="206"/>
      <c r="N35" s="204"/>
      <c r="O35" s="204"/>
      <c r="P35" s="205"/>
      <c r="Q35" s="16"/>
      <c r="R35" s="16"/>
      <c r="S35" s="16"/>
    </row>
    <row r="36" spans="1:19" s="109" customFormat="1" ht="27" customHeight="1">
      <c r="A36" s="198"/>
      <c r="B36" s="199"/>
      <c r="C36" s="200">
        <v>77</v>
      </c>
      <c r="D36" s="200">
        <v>50</v>
      </c>
      <c r="E36" s="201">
        <v>488</v>
      </c>
      <c r="F36" s="200" t="s">
        <v>2</v>
      </c>
      <c r="G36" s="223">
        <v>8</v>
      </c>
      <c r="H36" s="223" t="s">
        <v>73</v>
      </c>
      <c r="I36" s="224">
        <v>477</v>
      </c>
      <c r="J36" s="201">
        <v>440.3</v>
      </c>
      <c r="K36" s="201">
        <f>E36-J36</f>
        <v>47.69999999999999</v>
      </c>
      <c r="L36" s="201"/>
      <c r="M36" s="204">
        <f>J36+L36+K36</f>
        <v>488</v>
      </c>
      <c r="N36" s="204"/>
      <c r="O36" s="204"/>
      <c r="P36" s="208"/>
      <c r="Q36" s="16"/>
      <c r="R36" s="16"/>
      <c r="S36" s="16"/>
    </row>
    <row r="37" spans="1:19" s="109" customFormat="1" ht="27" customHeight="1">
      <c r="A37" s="198"/>
      <c r="B37" s="199"/>
      <c r="C37" s="200">
        <v>78</v>
      </c>
      <c r="D37" s="200">
        <v>1159</v>
      </c>
      <c r="E37" s="201">
        <v>124.7</v>
      </c>
      <c r="F37" s="200" t="s">
        <v>2</v>
      </c>
      <c r="G37" s="202">
        <v>8</v>
      </c>
      <c r="H37" s="209">
        <v>150</v>
      </c>
      <c r="I37" s="203">
        <v>115</v>
      </c>
      <c r="J37" s="201"/>
      <c r="K37" s="201"/>
      <c r="L37" s="201">
        <v>124.7</v>
      </c>
      <c r="M37" s="204">
        <f>J37+L37</f>
        <v>124.7</v>
      </c>
      <c r="N37" s="204"/>
      <c r="O37" s="204"/>
      <c r="P37" s="225"/>
      <c r="Q37" s="16"/>
      <c r="R37" s="16"/>
      <c r="S37" s="16"/>
    </row>
    <row r="38" spans="1:19" s="109" customFormat="1" ht="27" customHeight="1">
      <c r="A38" s="198">
        <v>14</v>
      </c>
      <c r="B38" s="199" t="s">
        <v>124</v>
      </c>
      <c r="C38" s="198">
        <v>78</v>
      </c>
      <c r="D38" s="198">
        <v>1125</v>
      </c>
      <c r="E38" s="206">
        <v>247</v>
      </c>
      <c r="F38" s="198" t="s">
        <v>2</v>
      </c>
      <c r="G38" s="202">
        <v>8</v>
      </c>
      <c r="H38" s="202">
        <v>223</v>
      </c>
      <c r="I38" s="203">
        <v>220</v>
      </c>
      <c r="J38" s="206">
        <v>247</v>
      </c>
      <c r="K38" s="201"/>
      <c r="L38" s="201"/>
      <c r="M38" s="206">
        <f>J38+L38</f>
        <v>247</v>
      </c>
      <c r="N38" s="204"/>
      <c r="O38" s="204"/>
      <c r="P38" s="208"/>
      <c r="Q38" s="16" t="s">
        <v>47</v>
      </c>
      <c r="R38" s="16"/>
      <c r="S38" s="16"/>
    </row>
    <row r="39" spans="1:19" s="109" customFormat="1" ht="27" customHeight="1">
      <c r="A39" s="198"/>
      <c r="B39" s="199"/>
      <c r="C39" s="198"/>
      <c r="D39" s="198"/>
      <c r="E39" s="206"/>
      <c r="F39" s="198"/>
      <c r="G39" s="202">
        <v>8</v>
      </c>
      <c r="H39" s="202">
        <v>217</v>
      </c>
      <c r="I39" s="203">
        <v>18</v>
      </c>
      <c r="J39" s="206"/>
      <c r="K39" s="201"/>
      <c r="L39" s="201"/>
      <c r="M39" s="206"/>
      <c r="N39" s="204"/>
      <c r="O39" s="204"/>
      <c r="P39" s="208"/>
      <c r="Q39" s="16"/>
      <c r="R39" s="16"/>
      <c r="S39" s="16"/>
    </row>
    <row r="40" spans="1:19" s="109" customFormat="1" ht="27" customHeight="1">
      <c r="A40" s="198">
        <v>15</v>
      </c>
      <c r="B40" s="199" t="s">
        <v>60</v>
      </c>
      <c r="C40" s="200">
        <v>78</v>
      </c>
      <c r="D40" s="200">
        <v>656</v>
      </c>
      <c r="E40" s="201">
        <v>395.5</v>
      </c>
      <c r="F40" s="200" t="s">
        <v>2</v>
      </c>
      <c r="G40" s="202">
        <v>8</v>
      </c>
      <c r="H40" s="202">
        <v>152</v>
      </c>
      <c r="I40" s="203">
        <v>359</v>
      </c>
      <c r="J40" s="201">
        <v>375.6</v>
      </c>
      <c r="K40" s="201">
        <f>E40-J40</f>
        <v>19.899999999999977</v>
      </c>
      <c r="L40" s="201"/>
      <c r="M40" s="204">
        <f>J40+L40+K40</f>
        <v>395.5</v>
      </c>
      <c r="N40" s="204"/>
      <c r="O40" s="204"/>
      <c r="P40" s="205">
        <v>59</v>
      </c>
      <c r="Q40" s="16"/>
      <c r="R40" s="16"/>
      <c r="S40" s="16"/>
    </row>
    <row r="41" spans="1:19" s="109" customFormat="1" ht="27" customHeight="1">
      <c r="A41" s="198"/>
      <c r="B41" s="199"/>
      <c r="C41" s="200">
        <v>78</v>
      </c>
      <c r="D41" s="200">
        <v>724</v>
      </c>
      <c r="E41" s="201">
        <v>327.8</v>
      </c>
      <c r="F41" s="200" t="s">
        <v>2</v>
      </c>
      <c r="G41" s="202">
        <v>8</v>
      </c>
      <c r="H41" s="202">
        <v>244</v>
      </c>
      <c r="I41" s="203">
        <v>343</v>
      </c>
      <c r="J41" s="201">
        <f>E41-N41</f>
        <v>268.90000000000003</v>
      </c>
      <c r="K41" s="201"/>
      <c r="L41" s="201"/>
      <c r="M41" s="204">
        <f>J41+L41</f>
        <v>268.90000000000003</v>
      </c>
      <c r="N41" s="204">
        <v>58.9</v>
      </c>
      <c r="O41" s="204"/>
      <c r="P41" s="205"/>
      <c r="Q41" s="190"/>
      <c r="R41" s="16"/>
      <c r="S41" s="16"/>
    </row>
    <row r="42" spans="1:24" s="16" customFormat="1" ht="27" customHeight="1">
      <c r="A42" s="200">
        <v>16</v>
      </c>
      <c r="B42" s="226" t="s">
        <v>54</v>
      </c>
      <c r="C42" s="200">
        <v>78</v>
      </c>
      <c r="D42" s="200">
        <v>717</v>
      </c>
      <c r="E42" s="201">
        <v>641.8</v>
      </c>
      <c r="F42" s="200" t="s">
        <v>2</v>
      </c>
      <c r="G42" s="202">
        <v>8</v>
      </c>
      <c r="H42" s="202">
        <v>218</v>
      </c>
      <c r="I42" s="203">
        <v>585</v>
      </c>
      <c r="J42" s="201">
        <v>641.8</v>
      </c>
      <c r="K42" s="201"/>
      <c r="L42" s="201"/>
      <c r="M42" s="204">
        <f>J42+L42</f>
        <v>641.8</v>
      </c>
      <c r="N42" s="204"/>
      <c r="O42" s="204"/>
      <c r="P42" s="208">
        <v>80</v>
      </c>
      <c r="T42" s="109"/>
      <c r="U42" s="109"/>
      <c r="V42" s="109"/>
      <c r="W42" s="109"/>
      <c r="X42" s="109"/>
    </row>
    <row r="43" spans="1:19" s="109" customFormat="1" ht="24" customHeight="1">
      <c r="A43" s="198">
        <v>17</v>
      </c>
      <c r="B43" s="199" t="s">
        <v>125</v>
      </c>
      <c r="C43" s="200">
        <v>77</v>
      </c>
      <c r="D43" s="200">
        <v>40</v>
      </c>
      <c r="E43" s="201">
        <v>805.5</v>
      </c>
      <c r="F43" s="200"/>
      <c r="G43" s="202">
        <v>8</v>
      </c>
      <c r="H43" s="202" t="s">
        <v>63</v>
      </c>
      <c r="I43" s="209">
        <v>758</v>
      </c>
      <c r="J43" s="201">
        <v>571.4</v>
      </c>
      <c r="K43" s="201">
        <f>E43-J43</f>
        <v>234.10000000000002</v>
      </c>
      <c r="L43" s="201"/>
      <c r="M43" s="204">
        <f>J43+L43+K43</f>
        <v>805.5</v>
      </c>
      <c r="N43" s="204"/>
      <c r="O43" s="204"/>
      <c r="P43" s="208">
        <v>69</v>
      </c>
      <c r="Q43" s="16"/>
      <c r="R43" s="16"/>
      <c r="S43" s="16"/>
    </row>
    <row r="44" spans="1:19" s="109" customFormat="1" ht="24" customHeight="1">
      <c r="A44" s="198"/>
      <c r="B44" s="199"/>
      <c r="C44" s="198">
        <v>78</v>
      </c>
      <c r="D44" s="198">
        <v>629</v>
      </c>
      <c r="E44" s="206">
        <v>599.8</v>
      </c>
      <c r="F44" s="200"/>
      <c r="G44" s="202">
        <v>8</v>
      </c>
      <c r="H44" s="202">
        <v>102</v>
      </c>
      <c r="I44" s="203">
        <v>390</v>
      </c>
      <c r="J44" s="206">
        <v>157.1</v>
      </c>
      <c r="K44" s="206">
        <f>E44-J44</f>
        <v>442.69999999999993</v>
      </c>
      <c r="L44" s="201"/>
      <c r="M44" s="206">
        <f>J44+L44+K44</f>
        <v>599.8</v>
      </c>
      <c r="N44" s="204"/>
      <c r="O44" s="204"/>
      <c r="P44" s="227">
        <v>69</v>
      </c>
      <c r="Q44" s="16"/>
      <c r="R44" s="16"/>
      <c r="S44" s="16"/>
    </row>
    <row r="45" spans="1:19" s="109" customFormat="1" ht="24" customHeight="1">
      <c r="A45" s="198"/>
      <c r="B45" s="199"/>
      <c r="C45" s="198"/>
      <c r="D45" s="198"/>
      <c r="E45" s="206"/>
      <c r="F45" s="200" t="s">
        <v>2</v>
      </c>
      <c r="G45" s="202">
        <v>8</v>
      </c>
      <c r="H45" s="202" t="s">
        <v>64</v>
      </c>
      <c r="I45" s="203">
        <v>163</v>
      </c>
      <c r="J45" s="206"/>
      <c r="K45" s="206"/>
      <c r="L45" s="201"/>
      <c r="M45" s="206"/>
      <c r="N45" s="204"/>
      <c r="O45" s="204"/>
      <c r="P45" s="227"/>
      <c r="Q45" s="16"/>
      <c r="R45" s="16"/>
      <c r="S45" s="16"/>
    </row>
    <row r="46" spans="1:19" s="109" customFormat="1" ht="42" customHeight="1">
      <c r="A46" s="200">
        <v>18</v>
      </c>
      <c r="B46" s="195" t="s">
        <v>146</v>
      </c>
      <c r="C46" s="200">
        <v>78</v>
      </c>
      <c r="D46" s="200">
        <v>1124</v>
      </c>
      <c r="E46" s="201">
        <v>362.2</v>
      </c>
      <c r="F46" s="200"/>
      <c r="G46" s="202">
        <v>8</v>
      </c>
      <c r="H46" s="202">
        <v>103</v>
      </c>
      <c r="I46" s="203">
        <v>360</v>
      </c>
      <c r="J46" s="201">
        <v>82.6</v>
      </c>
      <c r="K46" s="201">
        <f>E46-J46</f>
        <v>279.6</v>
      </c>
      <c r="L46" s="201"/>
      <c r="M46" s="204">
        <f>J46+L46+K46</f>
        <v>362.20000000000005</v>
      </c>
      <c r="N46" s="204"/>
      <c r="O46" s="204"/>
      <c r="P46" s="228">
        <v>9</v>
      </c>
      <c r="Q46" s="16"/>
      <c r="R46" s="16"/>
      <c r="S46" s="16"/>
    </row>
    <row r="47" spans="1:19" s="109" customFormat="1" ht="42" customHeight="1">
      <c r="A47" s="200">
        <v>19</v>
      </c>
      <c r="B47" s="195" t="s">
        <v>147</v>
      </c>
      <c r="C47" s="200">
        <v>78</v>
      </c>
      <c r="D47" s="200">
        <v>670</v>
      </c>
      <c r="E47" s="201">
        <v>465.2</v>
      </c>
      <c r="F47" s="200" t="s">
        <v>2</v>
      </c>
      <c r="G47" s="202">
        <v>8</v>
      </c>
      <c r="H47" s="202">
        <v>178</v>
      </c>
      <c r="I47" s="203">
        <v>431</v>
      </c>
      <c r="J47" s="201">
        <v>465.2</v>
      </c>
      <c r="K47" s="201"/>
      <c r="L47" s="201"/>
      <c r="M47" s="204">
        <f>J47+L47</f>
        <v>465.2</v>
      </c>
      <c r="N47" s="204"/>
      <c r="O47" s="204"/>
      <c r="P47" s="208">
        <v>54</v>
      </c>
      <c r="Q47" s="16"/>
      <c r="R47" s="16"/>
      <c r="S47" s="16"/>
    </row>
    <row r="48" spans="1:19" s="109" customFormat="1" ht="25.5" customHeight="1">
      <c r="A48" s="198">
        <v>20</v>
      </c>
      <c r="B48" s="229" t="s">
        <v>127</v>
      </c>
      <c r="C48" s="198">
        <v>78</v>
      </c>
      <c r="D48" s="198">
        <v>721</v>
      </c>
      <c r="E48" s="206">
        <v>398.3</v>
      </c>
      <c r="F48" s="198" t="s">
        <v>2</v>
      </c>
      <c r="G48" s="202">
        <v>8</v>
      </c>
      <c r="H48" s="209">
        <v>222</v>
      </c>
      <c r="I48" s="203">
        <v>142</v>
      </c>
      <c r="J48" s="206">
        <v>398.3</v>
      </c>
      <c r="K48" s="201"/>
      <c r="L48" s="201"/>
      <c r="M48" s="206">
        <f>J48+L48</f>
        <v>398.3</v>
      </c>
      <c r="N48" s="204"/>
      <c r="O48" s="204"/>
      <c r="P48" s="205">
        <v>76</v>
      </c>
      <c r="Q48" s="16"/>
      <c r="R48" s="16"/>
      <c r="S48" s="16"/>
    </row>
    <row r="49" spans="1:19" s="109" customFormat="1" ht="25.5" customHeight="1">
      <c r="A49" s="198"/>
      <c r="B49" s="229"/>
      <c r="C49" s="198"/>
      <c r="D49" s="198"/>
      <c r="E49" s="206"/>
      <c r="F49" s="198"/>
      <c r="G49" s="202">
        <v>8</v>
      </c>
      <c r="H49" s="209">
        <v>221</v>
      </c>
      <c r="I49" s="203">
        <v>194</v>
      </c>
      <c r="J49" s="206"/>
      <c r="K49" s="201"/>
      <c r="L49" s="201"/>
      <c r="M49" s="206"/>
      <c r="N49" s="204"/>
      <c r="O49" s="204"/>
      <c r="P49" s="205"/>
      <c r="Q49" s="16"/>
      <c r="R49" s="16"/>
      <c r="S49" s="16"/>
    </row>
    <row r="50" spans="1:19" s="109" customFormat="1" ht="25.5" customHeight="1">
      <c r="A50" s="198"/>
      <c r="B50" s="229"/>
      <c r="C50" s="198"/>
      <c r="D50" s="198"/>
      <c r="E50" s="206"/>
      <c r="F50" s="198"/>
      <c r="G50" s="202">
        <v>8</v>
      </c>
      <c r="H50" s="202">
        <v>219</v>
      </c>
      <c r="I50" s="203">
        <v>29</v>
      </c>
      <c r="J50" s="206"/>
      <c r="K50" s="201"/>
      <c r="L50" s="201"/>
      <c r="M50" s="206"/>
      <c r="N50" s="204"/>
      <c r="O50" s="204"/>
      <c r="P50" s="205"/>
      <c r="Q50" s="16"/>
      <c r="R50" s="16"/>
      <c r="S50" s="16"/>
    </row>
    <row r="51" spans="1:19" s="109" customFormat="1" ht="25.5" customHeight="1">
      <c r="A51" s="198"/>
      <c r="B51" s="229"/>
      <c r="C51" s="198"/>
      <c r="D51" s="198"/>
      <c r="E51" s="206"/>
      <c r="F51" s="198"/>
      <c r="G51" s="202">
        <v>8</v>
      </c>
      <c r="H51" s="202">
        <v>220</v>
      </c>
      <c r="I51" s="203">
        <v>37</v>
      </c>
      <c r="J51" s="206"/>
      <c r="K51" s="201"/>
      <c r="L51" s="201"/>
      <c r="M51" s="206"/>
      <c r="N51" s="204"/>
      <c r="O51" s="204"/>
      <c r="P51" s="205"/>
      <c r="Q51" s="16"/>
      <c r="R51" s="16"/>
      <c r="S51" s="16"/>
    </row>
    <row r="52" spans="1:19" s="109" customFormat="1" ht="23.25" customHeight="1">
      <c r="A52" s="198">
        <v>21</v>
      </c>
      <c r="B52" s="199" t="s">
        <v>55</v>
      </c>
      <c r="C52" s="198">
        <v>78</v>
      </c>
      <c r="D52" s="198">
        <v>630</v>
      </c>
      <c r="E52" s="206">
        <v>460.5</v>
      </c>
      <c r="F52" s="198" t="s">
        <v>2</v>
      </c>
      <c r="G52" s="202">
        <v>8</v>
      </c>
      <c r="H52" s="209">
        <v>104</v>
      </c>
      <c r="I52" s="203">
        <v>177</v>
      </c>
      <c r="J52" s="206">
        <v>89.1</v>
      </c>
      <c r="K52" s="206">
        <f>E52-J52</f>
        <v>371.4</v>
      </c>
      <c r="L52" s="206"/>
      <c r="M52" s="206">
        <f>J52+L52+K52</f>
        <v>460.5</v>
      </c>
      <c r="N52" s="206"/>
      <c r="O52" s="201"/>
      <c r="P52" s="205">
        <v>40</v>
      </c>
      <c r="Q52" s="16"/>
      <c r="R52" s="16"/>
      <c r="S52" s="16"/>
    </row>
    <row r="53" spans="1:19" s="109" customFormat="1" ht="23.25" customHeight="1">
      <c r="A53" s="198"/>
      <c r="B53" s="199"/>
      <c r="C53" s="198"/>
      <c r="D53" s="198"/>
      <c r="E53" s="206"/>
      <c r="F53" s="198"/>
      <c r="G53" s="202">
        <v>8</v>
      </c>
      <c r="H53" s="209">
        <v>378</v>
      </c>
      <c r="I53" s="203">
        <v>169</v>
      </c>
      <c r="J53" s="206"/>
      <c r="K53" s="206"/>
      <c r="L53" s="206"/>
      <c r="M53" s="206"/>
      <c r="N53" s="206"/>
      <c r="O53" s="201"/>
      <c r="P53" s="205"/>
      <c r="Q53" s="16"/>
      <c r="R53" s="16"/>
      <c r="S53" s="16"/>
    </row>
    <row r="54" spans="1:19" s="109" customFormat="1" ht="23.25" customHeight="1">
      <c r="A54" s="198"/>
      <c r="B54" s="199"/>
      <c r="C54" s="198">
        <v>78</v>
      </c>
      <c r="D54" s="198">
        <v>653</v>
      </c>
      <c r="E54" s="206">
        <v>594.3</v>
      </c>
      <c r="F54" s="198" t="s">
        <v>2</v>
      </c>
      <c r="G54" s="202">
        <v>8</v>
      </c>
      <c r="H54" s="202">
        <v>183</v>
      </c>
      <c r="I54" s="203">
        <v>252</v>
      </c>
      <c r="J54" s="206">
        <v>594.3</v>
      </c>
      <c r="K54" s="201"/>
      <c r="L54" s="206"/>
      <c r="M54" s="206">
        <f>J54+L54</f>
        <v>594.3</v>
      </c>
      <c r="N54" s="206"/>
      <c r="O54" s="201"/>
      <c r="P54" s="205"/>
      <c r="Q54" s="16"/>
      <c r="R54" s="16"/>
      <c r="S54" s="16"/>
    </row>
    <row r="55" spans="1:19" s="109" customFormat="1" ht="23.25" customHeight="1">
      <c r="A55" s="198"/>
      <c r="B55" s="199"/>
      <c r="C55" s="198"/>
      <c r="D55" s="198"/>
      <c r="E55" s="206"/>
      <c r="F55" s="198"/>
      <c r="G55" s="202">
        <v>8</v>
      </c>
      <c r="H55" s="202">
        <v>184</v>
      </c>
      <c r="I55" s="203">
        <v>263</v>
      </c>
      <c r="J55" s="206"/>
      <c r="K55" s="201"/>
      <c r="L55" s="206"/>
      <c r="M55" s="206"/>
      <c r="N55" s="206"/>
      <c r="O55" s="201"/>
      <c r="P55" s="205"/>
      <c r="Q55" s="16"/>
      <c r="R55" s="16"/>
      <c r="S55" s="16"/>
    </row>
    <row r="56" spans="1:19" s="109" customFormat="1" ht="27.75" customHeight="1">
      <c r="A56" s="200">
        <v>22</v>
      </c>
      <c r="B56" s="195" t="s">
        <v>9</v>
      </c>
      <c r="C56" s="200">
        <v>78</v>
      </c>
      <c r="D56" s="200">
        <v>718</v>
      </c>
      <c r="E56" s="201">
        <v>369.7</v>
      </c>
      <c r="F56" s="200" t="s">
        <v>2</v>
      </c>
      <c r="G56" s="202">
        <v>8</v>
      </c>
      <c r="H56" s="209">
        <v>228</v>
      </c>
      <c r="I56" s="203">
        <v>358</v>
      </c>
      <c r="J56" s="201">
        <v>369.7</v>
      </c>
      <c r="K56" s="201"/>
      <c r="L56" s="201"/>
      <c r="M56" s="204">
        <f>J56+L56</f>
        <v>369.7</v>
      </c>
      <c r="N56" s="204"/>
      <c r="O56" s="204"/>
      <c r="P56" s="208"/>
      <c r="Q56" s="22"/>
      <c r="R56" s="16"/>
      <c r="S56" s="16"/>
    </row>
    <row r="57" spans="1:19" s="109" customFormat="1" ht="26.25" customHeight="1">
      <c r="A57" s="198">
        <v>23</v>
      </c>
      <c r="B57" s="199" t="s">
        <v>56</v>
      </c>
      <c r="C57" s="198">
        <v>78</v>
      </c>
      <c r="D57" s="198">
        <v>743</v>
      </c>
      <c r="E57" s="206">
        <v>503.3</v>
      </c>
      <c r="F57" s="198" t="s">
        <v>2</v>
      </c>
      <c r="G57" s="202">
        <v>8</v>
      </c>
      <c r="H57" s="209">
        <v>226</v>
      </c>
      <c r="I57" s="244">
        <v>502</v>
      </c>
      <c r="J57" s="206">
        <v>503.3</v>
      </c>
      <c r="K57" s="201"/>
      <c r="L57" s="201"/>
      <c r="M57" s="206">
        <f>J57+L57</f>
        <v>503.3</v>
      </c>
      <c r="N57" s="204"/>
      <c r="O57" s="204"/>
      <c r="P57" s="208">
        <v>64</v>
      </c>
      <c r="Q57" s="22"/>
      <c r="R57" s="16"/>
      <c r="S57" s="16"/>
    </row>
    <row r="58" spans="1:19" s="109" customFormat="1" ht="26.25" customHeight="1">
      <c r="A58" s="198"/>
      <c r="B58" s="199"/>
      <c r="C58" s="198"/>
      <c r="D58" s="198"/>
      <c r="E58" s="206"/>
      <c r="F58" s="198"/>
      <c r="G58" s="202">
        <v>8</v>
      </c>
      <c r="H58" s="209">
        <v>227</v>
      </c>
      <c r="I58" s="244"/>
      <c r="J58" s="206"/>
      <c r="K58" s="201"/>
      <c r="L58" s="201"/>
      <c r="M58" s="206"/>
      <c r="N58" s="204"/>
      <c r="O58" s="204"/>
      <c r="P58" s="208"/>
      <c r="Q58" s="22"/>
      <c r="R58" s="16"/>
      <c r="S58" s="16"/>
    </row>
    <row r="59" spans="1:19" s="109" customFormat="1" ht="26.25" customHeight="1">
      <c r="A59" s="198"/>
      <c r="B59" s="199"/>
      <c r="C59" s="198"/>
      <c r="D59" s="198"/>
      <c r="E59" s="206"/>
      <c r="F59" s="198"/>
      <c r="G59" s="202">
        <v>8</v>
      </c>
      <c r="H59" s="209">
        <v>237</v>
      </c>
      <c r="I59" s="244"/>
      <c r="J59" s="206"/>
      <c r="K59" s="201"/>
      <c r="L59" s="201"/>
      <c r="M59" s="206"/>
      <c r="N59" s="204"/>
      <c r="O59" s="204"/>
      <c r="P59" s="208"/>
      <c r="Q59" s="22"/>
      <c r="R59" s="16"/>
      <c r="S59" s="16"/>
    </row>
    <row r="60" spans="1:19" s="86" customFormat="1" ht="26.25" customHeight="1">
      <c r="A60" s="200">
        <v>24</v>
      </c>
      <c r="B60" s="195" t="s">
        <v>160</v>
      </c>
      <c r="C60" s="200">
        <v>78</v>
      </c>
      <c r="D60" s="200">
        <v>745</v>
      </c>
      <c r="E60" s="201">
        <v>189.6</v>
      </c>
      <c r="F60" s="200" t="s">
        <v>2</v>
      </c>
      <c r="G60" s="202">
        <v>8</v>
      </c>
      <c r="H60" s="202">
        <v>224</v>
      </c>
      <c r="I60" s="203">
        <v>187</v>
      </c>
      <c r="J60" s="201">
        <v>189.6</v>
      </c>
      <c r="K60" s="201"/>
      <c r="L60" s="201"/>
      <c r="M60" s="230">
        <f>J60+L60</f>
        <v>189.6</v>
      </c>
      <c r="N60" s="204"/>
      <c r="O60" s="204"/>
      <c r="P60" s="208"/>
      <c r="Q60" s="85" t="s">
        <v>48</v>
      </c>
      <c r="R60" s="85"/>
      <c r="S60" s="85"/>
    </row>
    <row r="61" spans="1:19" s="109" customFormat="1" ht="26.25" customHeight="1">
      <c r="A61" s="198">
        <v>25</v>
      </c>
      <c r="B61" s="199" t="s">
        <v>68</v>
      </c>
      <c r="C61" s="198">
        <v>78</v>
      </c>
      <c r="D61" s="198">
        <v>742</v>
      </c>
      <c r="E61" s="206">
        <v>494</v>
      </c>
      <c r="F61" s="198" t="s">
        <v>2</v>
      </c>
      <c r="G61" s="202">
        <v>8</v>
      </c>
      <c r="H61" s="202">
        <v>236</v>
      </c>
      <c r="I61" s="203">
        <v>438</v>
      </c>
      <c r="J61" s="206">
        <v>494</v>
      </c>
      <c r="K61" s="201"/>
      <c r="L61" s="201"/>
      <c r="M61" s="206">
        <f>J61+L61</f>
        <v>494</v>
      </c>
      <c r="N61" s="204"/>
      <c r="O61" s="204"/>
      <c r="P61" s="205">
        <v>70</v>
      </c>
      <c r="Q61" s="16"/>
      <c r="R61" s="16"/>
      <c r="S61" s="16"/>
    </row>
    <row r="62" spans="1:19" s="109" customFormat="1" ht="26.25" customHeight="1">
      <c r="A62" s="198"/>
      <c r="B62" s="199"/>
      <c r="C62" s="198"/>
      <c r="D62" s="198"/>
      <c r="E62" s="206"/>
      <c r="F62" s="198"/>
      <c r="G62" s="202">
        <v>8</v>
      </c>
      <c r="H62" s="209" t="s">
        <v>67</v>
      </c>
      <c r="I62" s="203">
        <v>59</v>
      </c>
      <c r="J62" s="206"/>
      <c r="K62" s="201"/>
      <c r="L62" s="201"/>
      <c r="M62" s="206"/>
      <c r="N62" s="204"/>
      <c r="O62" s="204"/>
      <c r="P62" s="205"/>
      <c r="Q62" s="16"/>
      <c r="R62" s="16"/>
      <c r="S62" s="16"/>
    </row>
    <row r="63" spans="1:19" s="109" customFormat="1" ht="26.25" customHeight="1">
      <c r="A63" s="198"/>
      <c r="B63" s="199"/>
      <c r="C63" s="198">
        <v>78</v>
      </c>
      <c r="D63" s="198">
        <v>690</v>
      </c>
      <c r="E63" s="206">
        <v>1327.8</v>
      </c>
      <c r="F63" s="198" t="s">
        <v>2</v>
      </c>
      <c r="G63" s="202">
        <v>8</v>
      </c>
      <c r="H63" s="209">
        <v>229</v>
      </c>
      <c r="I63" s="203">
        <v>340</v>
      </c>
      <c r="J63" s="206">
        <v>1327.8</v>
      </c>
      <c r="K63" s="201"/>
      <c r="L63" s="206"/>
      <c r="M63" s="206">
        <f>J63+L63</f>
        <v>1327.8</v>
      </c>
      <c r="N63" s="204"/>
      <c r="O63" s="204"/>
      <c r="P63" s="205"/>
      <c r="Q63" s="16"/>
      <c r="R63" s="16"/>
      <c r="S63" s="16"/>
    </row>
    <row r="64" spans="1:19" s="109" customFormat="1" ht="26.25" customHeight="1">
      <c r="A64" s="198"/>
      <c r="B64" s="199"/>
      <c r="C64" s="198"/>
      <c r="D64" s="198"/>
      <c r="E64" s="206"/>
      <c r="F64" s="198"/>
      <c r="G64" s="202">
        <v>8</v>
      </c>
      <c r="H64" s="209">
        <v>230</v>
      </c>
      <c r="I64" s="203">
        <v>340</v>
      </c>
      <c r="J64" s="206"/>
      <c r="K64" s="201"/>
      <c r="L64" s="206"/>
      <c r="M64" s="206"/>
      <c r="N64" s="204"/>
      <c r="O64" s="204"/>
      <c r="P64" s="205"/>
      <c r="Q64" s="16"/>
      <c r="R64" s="16"/>
      <c r="S64" s="16"/>
    </row>
    <row r="65" spans="1:19" s="109" customFormat="1" ht="26.25" customHeight="1">
      <c r="A65" s="198"/>
      <c r="B65" s="199"/>
      <c r="C65" s="198"/>
      <c r="D65" s="198"/>
      <c r="E65" s="206"/>
      <c r="F65" s="198"/>
      <c r="G65" s="202">
        <v>8</v>
      </c>
      <c r="H65" s="209">
        <v>209</v>
      </c>
      <c r="I65" s="203">
        <v>294</v>
      </c>
      <c r="J65" s="206"/>
      <c r="K65" s="201"/>
      <c r="L65" s="206"/>
      <c r="M65" s="206"/>
      <c r="N65" s="204"/>
      <c r="O65" s="204"/>
      <c r="P65" s="205"/>
      <c r="Q65" s="16"/>
      <c r="R65" s="16"/>
      <c r="S65" s="16"/>
    </row>
    <row r="66" spans="1:19" s="109" customFormat="1" ht="26.25" customHeight="1">
      <c r="A66" s="198"/>
      <c r="B66" s="199"/>
      <c r="C66" s="198"/>
      <c r="D66" s="198"/>
      <c r="E66" s="206"/>
      <c r="F66" s="198"/>
      <c r="G66" s="202">
        <v>8</v>
      </c>
      <c r="H66" s="209">
        <v>231</v>
      </c>
      <c r="I66" s="203">
        <v>252</v>
      </c>
      <c r="J66" s="206"/>
      <c r="K66" s="201"/>
      <c r="L66" s="206"/>
      <c r="M66" s="206"/>
      <c r="N66" s="204"/>
      <c r="O66" s="204"/>
      <c r="P66" s="205"/>
      <c r="Q66" s="16"/>
      <c r="R66" s="16"/>
      <c r="S66" s="16"/>
    </row>
    <row r="67" spans="1:19" s="109" customFormat="1" ht="33" customHeight="1">
      <c r="A67" s="198">
        <v>26</v>
      </c>
      <c r="B67" s="199" t="s">
        <v>171</v>
      </c>
      <c r="C67" s="198">
        <v>78</v>
      </c>
      <c r="D67" s="198">
        <v>684</v>
      </c>
      <c r="E67" s="206">
        <v>422.5</v>
      </c>
      <c r="F67" s="198" t="s">
        <v>2</v>
      </c>
      <c r="G67" s="202">
        <v>8</v>
      </c>
      <c r="H67" s="209" t="s">
        <v>70</v>
      </c>
      <c r="I67" s="203">
        <v>150</v>
      </c>
      <c r="J67" s="206">
        <v>422.5</v>
      </c>
      <c r="K67" s="201"/>
      <c r="L67" s="201"/>
      <c r="M67" s="206">
        <f>J67+L67</f>
        <v>422.5</v>
      </c>
      <c r="N67" s="204"/>
      <c r="O67" s="204"/>
      <c r="P67" s="205">
        <v>58</v>
      </c>
      <c r="Q67" s="16"/>
      <c r="R67" s="16"/>
      <c r="S67" s="16"/>
    </row>
    <row r="68" spans="1:19" s="109" customFormat="1" ht="33" customHeight="1">
      <c r="A68" s="198"/>
      <c r="B68" s="199"/>
      <c r="C68" s="198"/>
      <c r="D68" s="198"/>
      <c r="E68" s="206"/>
      <c r="F68" s="198"/>
      <c r="G68" s="202">
        <v>8</v>
      </c>
      <c r="H68" s="209">
        <v>232</v>
      </c>
      <c r="I68" s="203">
        <v>132</v>
      </c>
      <c r="J68" s="206"/>
      <c r="K68" s="201"/>
      <c r="L68" s="201"/>
      <c r="M68" s="206"/>
      <c r="N68" s="204"/>
      <c r="O68" s="204"/>
      <c r="P68" s="205"/>
      <c r="Q68" s="16"/>
      <c r="R68" s="16"/>
      <c r="S68" s="16"/>
    </row>
    <row r="69" spans="1:19" s="109" customFormat="1" ht="33" customHeight="1">
      <c r="A69" s="198"/>
      <c r="B69" s="199"/>
      <c r="C69" s="198"/>
      <c r="D69" s="198"/>
      <c r="E69" s="206"/>
      <c r="F69" s="198"/>
      <c r="G69" s="202">
        <v>8</v>
      </c>
      <c r="H69" s="209">
        <v>233</v>
      </c>
      <c r="I69" s="203">
        <v>127</v>
      </c>
      <c r="J69" s="206"/>
      <c r="K69" s="201"/>
      <c r="L69" s="201"/>
      <c r="M69" s="206"/>
      <c r="N69" s="204"/>
      <c r="O69" s="204"/>
      <c r="P69" s="205"/>
      <c r="Q69" s="16"/>
      <c r="R69" s="16"/>
      <c r="S69" s="16"/>
    </row>
    <row r="70" spans="1:19" s="109" customFormat="1" ht="33" customHeight="1">
      <c r="A70" s="198">
        <v>27</v>
      </c>
      <c r="B70" s="199" t="s">
        <v>175</v>
      </c>
      <c r="C70" s="198">
        <v>78</v>
      </c>
      <c r="D70" s="198">
        <v>727</v>
      </c>
      <c r="E70" s="206">
        <v>705.5</v>
      </c>
      <c r="F70" s="198" t="s">
        <v>2</v>
      </c>
      <c r="G70" s="202">
        <v>8</v>
      </c>
      <c r="H70" s="215">
        <v>235</v>
      </c>
      <c r="I70" s="203">
        <v>423</v>
      </c>
      <c r="J70" s="206">
        <v>705.5</v>
      </c>
      <c r="K70" s="201"/>
      <c r="L70" s="201"/>
      <c r="M70" s="206">
        <f>J70+L70</f>
        <v>705.5</v>
      </c>
      <c r="N70" s="204"/>
      <c r="O70" s="204"/>
      <c r="P70" s="205">
        <v>46</v>
      </c>
      <c r="Q70" s="16"/>
      <c r="R70" s="16"/>
      <c r="S70" s="16"/>
    </row>
    <row r="71" spans="1:19" s="109" customFormat="1" ht="33" customHeight="1">
      <c r="A71" s="198"/>
      <c r="B71" s="199"/>
      <c r="C71" s="198"/>
      <c r="D71" s="198"/>
      <c r="E71" s="206"/>
      <c r="F71" s="198"/>
      <c r="G71" s="202">
        <v>8</v>
      </c>
      <c r="H71" s="215">
        <v>234</v>
      </c>
      <c r="I71" s="203">
        <v>256</v>
      </c>
      <c r="J71" s="206"/>
      <c r="K71" s="201"/>
      <c r="L71" s="201"/>
      <c r="M71" s="206"/>
      <c r="N71" s="204"/>
      <c r="O71" s="204"/>
      <c r="P71" s="205"/>
      <c r="Q71" s="16"/>
      <c r="R71" s="16"/>
      <c r="S71" s="16"/>
    </row>
    <row r="72" spans="1:19" s="109" customFormat="1" ht="40.5" customHeight="1">
      <c r="A72" s="200"/>
      <c r="B72" s="195" t="s">
        <v>179</v>
      </c>
      <c r="C72" s="200">
        <v>78</v>
      </c>
      <c r="D72" s="200">
        <v>674</v>
      </c>
      <c r="E72" s="201">
        <v>264.4</v>
      </c>
      <c r="F72" s="200" t="s">
        <v>2</v>
      </c>
      <c r="G72" s="202"/>
      <c r="H72" s="209"/>
      <c r="I72" s="203"/>
      <c r="J72" s="201"/>
      <c r="K72" s="201"/>
      <c r="L72" s="201">
        <v>264.4</v>
      </c>
      <c r="M72" s="204">
        <f>J72+L72</f>
        <v>264.4</v>
      </c>
      <c r="N72" s="204"/>
      <c r="O72" s="204"/>
      <c r="P72" s="208"/>
      <c r="Q72" s="16"/>
      <c r="R72" s="16"/>
      <c r="S72" s="16"/>
    </row>
    <row r="73" spans="1:19" s="109" customFormat="1" ht="39.75" customHeight="1">
      <c r="A73" s="200">
        <v>28</v>
      </c>
      <c r="B73" s="195" t="s">
        <v>58</v>
      </c>
      <c r="C73" s="200">
        <v>78</v>
      </c>
      <c r="D73" s="200">
        <v>622</v>
      </c>
      <c r="E73" s="201">
        <v>374</v>
      </c>
      <c r="F73" s="200" t="s">
        <v>2</v>
      </c>
      <c r="G73" s="202">
        <v>8</v>
      </c>
      <c r="H73" s="214">
        <v>145</v>
      </c>
      <c r="I73" s="203">
        <v>362</v>
      </c>
      <c r="J73" s="201">
        <f>E73-N73</f>
        <v>167.6</v>
      </c>
      <c r="K73" s="201"/>
      <c r="L73" s="201"/>
      <c r="M73" s="204">
        <f aca="true" t="shared" si="1" ref="M73:M84">J73+L73</f>
        <v>167.6</v>
      </c>
      <c r="N73" s="204">
        <f>206.4</f>
        <v>206.4</v>
      </c>
      <c r="O73" s="204"/>
      <c r="P73" s="211">
        <v>91</v>
      </c>
      <c r="Q73" s="190"/>
      <c r="R73" s="16"/>
      <c r="S73" s="16"/>
    </row>
    <row r="74" spans="1:19" s="109" customFormat="1" ht="33" customHeight="1">
      <c r="A74" s="198">
        <v>29</v>
      </c>
      <c r="B74" s="199" t="s">
        <v>66</v>
      </c>
      <c r="C74" s="200">
        <v>78</v>
      </c>
      <c r="D74" s="200">
        <v>1175</v>
      </c>
      <c r="E74" s="201">
        <v>303.7</v>
      </c>
      <c r="F74" s="200" t="s">
        <v>2</v>
      </c>
      <c r="G74" s="223">
        <v>8</v>
      </c>
      <c r="H74" s="223">
        <v>207</v>
      </c>
      <c r="I74" s="224">
        <f>579-I75</f>
        <v>336</v>
      </c>
      <c r="J74" s="201">
        <v>303.7</v>
      </c>
      <c r="K74" s="201"/>
      <c r="L74" s="201"/>
      <c r="M74" s="204">
        <f t="shared" si="1"/>
        <v>303.7</v>
      </c>
      <c r="N74" s="204"/>
      <c r="O74" s="204"/>
      <c r="P74" s="231">
        <v>4</v>
      </c>
      <c r="Q74" s="193"/>
      <c r="R74" s="16"/>
      <c r="S74" s="16"/>
    </row>
    <row r="75" spans="1:19" s="109" customFormat="1" ht="33" customHeight="1">
      <c r="A75" s="198"/>
      <c r="B75" s="199"/>
      <c r="C75" s="200">
        <v>78</v>
      </c>
      <c r="D75" s="200">
        <v>698</v>
      </c>
      <c r="E75" s="201">
        <v>248</v>
      </c>
      <c r="F75" s="200" t="s">
        <v>2</v>
      </c>
      <c r="G75" s="223">
        <v>8</v>
      </c>
      <c r="H75" s="223">
        <v>207</v>
      </c>
      <c r="I75" s="224">
        <v>243</v>
      </c>
      <c r="J75" s="201">
        <f>E75-N75</f>
        <v>65</v>
      </c>
      <c r="K75" s="201"/>
      <c r="L75" s="201"/>
      <c r="M75" s="204">
        <f t="shared" si="1"/>
        <v>65</v>
      </c>
      <c r="N75" s="204">
        <v>183</v>
      </c>
      <c r="O75" s="204"/>
      <c r="P75" s="231"/>
      <c r="Q75" s="193"/>
      <c r="R75" s="16"/>
      <c r="S75" s="16"/>
    </row>
    <row r="76" spans="1:19" s="109" customFormat="1" ht="38.25" customHeight="1">
      <c r="A76" s="200">
        <v>30</v>
      </c>
      <c r="B76" s="195" t="s">
        <v>65</v>
      </c>
      <c r="C76" s="200">
        <v>78</v>
      </c>
      <c r="D76" s="200">
        <v>1184</v>
      </c>
      <c r="E76" s="201">
        <v>407.9</v>
      </c>
      <c r="F76" s="200" t="s">
        <v>2</v>
      </c>
      <c r="G76" s="202">
        <v>8</v>
      </c>
      <c r="H76" s="202">
        <v>245</v>
      </c>
      <c r="I76" s="203">
        <v>351</v>
      </c>
      <c r="J76" s="201">
        <v>407.9</v>
      </c>
      <c r="K76" s="201"/>
      <c r="L76" s="201"/>
      <c r="M76" s="204">
        <f t="shared" si="1"/>
        <v>407.9</v>
      </c>
      <c r="N76" s="204"/>
      <c r="O76" s="204"/>
      <c r="P76" s="211">
        <v>47</v>
      </c>
      <c r="Q76" s="16"/>
      <c r="R76" s="16"/>
      <c r="S76" s="16"/>
    </row>
    <row r="77" spans="1:19" s="109" customFormat="1" ht="33" customHeight="1">
      <c r="A77" s="198">
        <v>31</v>
      </c>
      <c r="B77" s="216" t="s">
        <v>61</v>
      </c>
      <c r="C77" s="200">
        <v>78</v>
      </c>
      <c r="D77" s="200">
        <v>753</v>
      </c>
      <c r="E77" s="201">
        <v>149.6</v>
      </c>
      <c r="F77" s="200" t="s">
        <v>2</v>
      </c>
      <c r="G77" s="202">
        <v>8</v>
      </c>
      <c r="H77" s="202">
        <v>246</v>
      </c>
      <c r="I77" s="203">
        <v>148</v>
      </c>
      <c r="J77" s="201">
        <v>149.6</v>
      </c>
      <c r="K77" s="201"/>
      <c r="L77" s="201"/>
      <c r="M77" s="204">
        <f t="shared" si="1"/>
        <v>149.6</v>
      </c>
      <c r="N77" s="204"/>
      <c r="O77" s="204"/>
      <c r="P77" s="211"/>
      <c r="Q77" s="190"/>
      <c r="R77" s="16"/>
      <c r="S77" s="16"/>
    </row>
    <row r="78" spans="1:19" s="109" customFormat="1" ht="33" customHeight="1">
      <c r="A78" s="198"/>
      <c r="B78" s="216"/>
      <c r="C78" s="200">
        <v>78</v>
      </c>
      <c r="D78" s="200">
        <v>739</v>
      </c>
      <c r="E78" s="201">
        <v>417.1</v>
      </c>
      <c r="F78" s="200" t="s">
        <v>2</v>
      </c>
      <c r="G78" s="202">
        <v>8</v>
      </c>
      <c r="H78" s="202">
        <v>247</v>
      </c>
      <c r="I78" s="203">
        <v>507</v>
      </c>
      <c r="J78" s="201">
        <f>E78-N78</f>
        <v>310.70000000000005</v>
      </c>
      <c r="K78" s="201"/>
      <c r="L78" s="201"/>
      <c r="M78" s="204">
        <f t="shared" si="1"/>
        <v>310.70000000000005</v>
      </c>
      <c r="N78" s="204">
        <v>106.4</v>
      </c>
      <c r="O78" s="204"/>
      <c r="P78" s="225" t="s">
        <v>129</v>
      </c>
      <c r="Q78" s="16"/>
      <c r="R78" s="16"/>
      <c r="S78" s="16"/>
    </row>
    <row r="79" spans="1:19" s="109" customFormat="1" ht="48.75" customHeight="1">
      <c r="A79" s="200">
        <v>39</v>
      </c>
      <c r="B79" s="195" t="s">
        <v>182</v>
      </c>
      <c r="C79" s="200">
        <v>78</v>
      </c>
      <c r="D79" s="200">
        <v>140</v>
      </c>
      <c r="E79" s="201">
        <v>65.9</v>
      </c>
      <c r="F79" s="200" t="s">
        <v>2</v>
      </c>
      <c r="G79" s="202"/>
      <c r="H79" s="202"/>
      <c r="I79" s="203"/>
      <c r="J79" s="201"/>
      <c r="K79" s="201"/>
      <c r="L79" s="201">
        <v>65.9</v>
      </c>
      <c r="M79" s="204">
        <f>J79+L79</f>
        <v>65.9</v>
      </c>
      <c r="N79" s="204"/>
      <c r="O79" s="204"/>
      <c r="P79" s="211"/>
      <c r="Q79" s="190"/>
      <c r="R79" s="16"/>
      <c r="S79" s="16"/>
    </row>
    <row r="80" spans="1:19" s="109" customFormat="1" ht="34.5" customHeight="1">
      <c r="A80" s="198">
        <v>32</v>
      </c>
      <c r="B80" s="199" t="s">
        <v>128</v>
      </c>
      <c r="C80" s="200">
        <v>78</v>
      </c>
      <c r="D80" s="200">
        <v>760</v>
      </c>
      <c r="E80" s="201">
        <v>121.6</v>
      </c>
      <c r="F80" s="200" t="s">
        <v>2</v>
      </c>
      <c r="G80" s="202">
        <v>8</v>
      </c>
      <c r="H80" s="202">
        <v>249</v>
      </c>
      <c r="I80" s="203">
        <v>135</v>
      </c>
      <c r="J80" s="201">
        <v>121.6</v>
      </c>
      <c r="K80" s="201"/>
      <c r="L80" s="201"/>
      <c r="M80" s="204">
        <f t="shared" si="1"/>
        <v>121.6</v>
      </c>
      <c r="N80" s="204"/>
      <c r="O80" s="204"/>
      <c r="P80" s="211">
        <v>82</v>
      </c>
      <c r="Q80" s="190"/>
      <c r="R80" s="16"/>
      <c r="S80" s="16"/>
    </row>
    <row r="81" spans="1:19" s="109" customFormat="1" ht="33" customHeight="1">
      <c r="A81" s="198"/>
      <c r="B81" s="199"/>
      <c r="C81" s="200">
        <v>78</v>
      </c>
      <c r="D81" s="200">
        <v>763</v>
      </c>
      <c r="E81" s="201">
        <v>361.5</v>
      </c>
      <c r="F81" s="200" t="s">
        <v>2</v>
      </c>
      <c r="G81" s="202">
        <v>8</v>
      </c>
      <c r="H81" s="202">
        <v>248</v>
      </c>
      <c r="I81" s="203">
        <v>289</v>
      </c>
      <c r="J81" s="201">
        <f>E81-N81</f>
        <v>298.2</v>
      </c>
      <c r="K81" s="201"/>
      <c r="L81" s="200"/>
      <c r="M81" s="204">
        <f t="shared" si="1"/>
        <v>298.2</v>
      </c>
      <c r="N81" s="200">
        <v>63.3</v>
      </c>
      <c r="O81" s="200"/>
      <c r="P81" s="200"/>
      <c r="Q81" s="21"/>
      <c r="R81" s="16"/>
      <c r="S81" s="16"/>
    </row>
    <row r="82" spans="1:19" s="109" customFormat="1" ht="28.5" customHeight="1">
      <c r="A82" s="198">
        <v>33</v>
      </c>
      <c r="B82" s="199" t="s">
        <v>166</v>
      </c>
      <c r="C82" s="200">
        <v>77</v>
      </c>
      <c r="D82" s="200">
        <v>38</v>
      </c>
      <c r="E82" s="201">
        <v>498.9</v>
      </c>
      <c r="F82" s="200" t="s">
        <v>2</v>
      </c>
      <c r="G82" s="202">
        <v>8</v>
      </c>
      <c r="H82" s="202">
        <v>171</v>
      </c>
      <c r="I82" s="203">
        <v>361</v>
      </c>
      <c r="J82" s="201">
        <v>71.6</v>
      </c>
      <c r="K82" s="201">
        <f>E82-J82</f>
        <v>427.29999999999995</v>
      </c>
      <c r="L82" s="201"/>
      <c r="M82" s="204">
        <f>J82+L82+K82</f>
        <v>498.9</v>
      </c>
      <c r="N82" s="204"/>
      <c r="O82" s="204"/>
      <c r="P82" s="205">
        <v>48</v>
      </c>
      <c r="Q82" s="16"/>
      <c r="R82" s="16"/>
      <c r="S82" s="16"/>
    </row>
    <row r="83" spans="1:19" s="109" customFormat="1" ht="25.5" customHeight="1">
      <c r="A83" s="198"/>
      <c r="B83" s="199"/>
      <c r="C83" s="200">
        <v>77</v>
      </c>
      <c r="D83" s="200">
        <v>33</v>
      </c>
      <c r="E83" s="201">
        <v>225.4</v>
      </c>
      <c r="F83" s="200" t="s">
        <v>2</v>
      </c>
      <c r="G83" s="202">
        <v>8</v>
      </c>
      <c r="H83" s="202">
        <v>172</v>
      </c>
      <c r="I83" s="200">
        <v>112</v>
      </c>
      <c r="J83" s="201">
        <v>4.3</v>
      </c>
      <c r="K83" s="201">
        <f>E83-J83</f>
        <v>221.1</v>
      </c>
      <c r="L83" s="201"/>
      <c r="M83" s="204">
        <f>J83+L83+K83</f>
        <v>225.4</v>
      </c>
      <c r="N83" s="204"/>
      <c r="O83" s="204"/>
      <c r="P83" s="205"/>
      <c r="Q83" s="16"/>
      <c r="R83" s="16"/>
      <c r="S83" s="16"/>
    </row>
    <row r="84" spans="1:19" s="109" customFormat="1" ht="39" customHeight="1">
      <c r="A84" s="198">
        <v>34</v>
      </c>
      <c r="B84" s="199" t="s">
        <v>130</v>
      </c>
      <c r="C84" s="198">
        <v>78</v>
      </c>
      <c r="D84" s="198">
        <v>682</v>
      </c>
      <c r="E84" s="206">
        <v>712.5</v>
      </c>
      <c r="F84" s="198" t="s">
        <v>2</v>
      </c>
      <c r="G84" s="202">
        <v>8</v>
      </c>
      <c r="H84" s="202">
        <v>241</v>
      </c>
      <c r="I84" s="203">
        <v>170</v>
      </c>
      <c r="J84" s="206">
        <v>712.5</v>
      </c>
      <c r="K84" s="201"/>
      <c r="L84" s="201"/>
      <c r="M84" s="206">
        <f t="shared" si="1"/>
        <v>712.5</v>
      </c>
      <c r="N84" s="204"/>
      <c r="O84" s="204"/>
      <c r="P84" s="227">
        <v>35</v>
      </c>
      <c r="Q84" s="16" t="s">
        <v>47</v>
      </c>
      <c r="R84" s="16"/>
      <c r="S84" s="16"/>
    </row>
    <row r="85" spans="1:19" s="109" customFormat="1" ht="39" customHeight="1">
      <c r="A85" s="198"/>
      <c r="B85" s="199"/>
      <c r="C85" s="198"/>
      <c r="D85" s="198"/>
      <c r="E85" s="206"/>
      <c r="F85" s="198"/>
      <c r="G85" s="202">
        <v>8</v>
      </c>
      <c r="H85" s="202">
        <v>242</v>
      </c>
      <c r="I85" s="203">
        <v>221</v>
      </c>
      <c r="J85" s="206"/>
      <c r="K85" s="201"/>
      <c r="L85" s="201"/>
      <c r="M85" s="206"/>
      <c r="N85" s="204"/>
      <c r="O85" s="204"/>
      <c r="P85" s="227"/>
      <c r="Q85" s="16" t="s">
        <v>47</v>
      </c>
      <c r="R85" s="16"/>
      <c r="S85" s="16"/>
    </row>
    <row r="86" spans="1:19" s="109" customFormat="1" ht="39" customHeight="1">
      <c r="A86" s="198"/>
      <c r="B86" s="199"/>
      <c r="C86" s="198"/>
      <c r="D86" s="198"/>
      <c r="E86" s="206"/>
      <c r="F86" s="198"/>
      <c r="G86" s="202">
        <v>8</v>
      </c>
      <c r="H86" s="202">
        <v>243</v>
      </c>
      <c r="I86" s="203">
        <v>271</v>
      </c>
      <c r="J86" s="206"/>
      <c r="K86" s="201"/>
      <c r="L86" s="201"/>
      <c r="M86" s="206"/>
      <c r="N86" s="204"/>
      <c r="O86" s="204"/>
      <c r="P86" s="227"/>
      <c r="Q86" s="16" t="s">
        <v>47</v>
      </c>
      <c r="R86" s="16"/>
      <c r="S86" s="16"/>
    </row>
    <row r="87" spans="1:19" s="109" customFormat="1" ht="33" customHeight="1">
      <c r="A87" s="200">
        <v>35</v>
      </c>
      <c r="B87" s="195" t="s">
        <v>159</v>
      </c>
      <c r="C87" s="200">
        <v>77</v>
      </c>
      <c r="D87" s="200">
        <v>58</v>
      </c>
      <c r="E87" s="201">
        <v>262.9</v>
      </c>
      <c r="F87" s="200" t="s">
        <v>2</v>
      </c>
      <c r="G87" s="202">
        <v>8</v>
      </c>
      <c r="H87" s="202">
        <v>167</v>
      </c>
      <c r="I87" s="203">
        <v>247</v>
      </c>
      <c r="J87" s="201">
        <v>57.9</v>
      </c>
      <c r="K87" s="201">
        <f>E87-J87</f>
        <v>204.99999999999997</v>
      </c>
      <c r="L87" s="201"/>
      <c r="M87" s="204">
        <f>J87+L87+K87</f>
        <v>262.9</v>
      </c>
      <c r="N87" s="204"/>
      <c r="O87" s="204"/>
      <c r="P87" s="211"/>
      <c r="Q87" s="16"/>
      <c r="R87" s="16"/>
      <c r="S87" s="16"/>
    </row>
    <row r="88" spans="1:19" s="109" customFormat="1" ht="33.75" customHeight="1">
      <c r="A88" s="200">
        <v>36</v>
      </c>
      <c r="B88" s="195" t="s">
        <v>165</v>
      </c>
      <c r="C88" s="200">
        <v>78</v>
      </c>
      <c r="D88" s="200">
        <v>1196</v>
      </c>
      <c r="E88" s="201">
        <v>166.6</v>
      </c>
      <c r="F88" s="200" t="s">
        <v>2</v>
      </c>
      <c r="G88" s="202">
        <v>8</v>
      </c>
      <c r="H88" s="209">
        <v>225</v>
      </c>
      <c r="I88" s="203">
        <v>182</v>
      </c>
      <c r="J88" s="201">
        <v>166.6</v>
      </c>
      <c r="K88" s="201"/>
      <c r="L88" s="201"/>
      <c r="M88" s="204">
        <f>J88+L88</f>
        <v>166.6</v>
      </c>
      <c r="N88" s="204"/>
      <c r="O88" s="204"/>
      <c r="P88" s="208"/>
      <c r="Q88" s="16"/>
      <c r="R88" s="16"/>
      <c r="S88" s="16"/>
    </row>
    <row r="89" spans="1:19" s="109" customFormat="1" ht="30" customHeight="1">
      <c r="A89" s="198">
        <v>37</v>
      </c>
      <c r="B89" s="216" t="s">
        <v>50</v>
      </c>
      <c r="C89" s="200">
        <v>78</v>
      </c>
      <c r="D89" s="200">
        <v>566</v>
      </c>
      <c r="E89" s="201">
        <v>220.9</v>
      </c>
      <c r="F89" s="232" t="s">
        <v>174</v>
      </c>
      <c r="G89" s="202">
        <v>8</v>
      </c>
      <c r="H89" s="202">
        <v>112</v>
      </c>
      <c r="I89" s="203">
        <v>457</v>
      </c>
      <c r="J89" s="201">
        <f>E89-N89</f>
        <v>144.3</v>
      </c>
      <c r="K89" s="201"/>
      <c r="L89" s="201"/>
      <c r="M89" s="204">
        <f>J89+L89</f>
        <v>144.3</v>
      </c>
      <c r="N89" s="201">
        <v>76.6</v>
      </c>
      <c r="O89" s="201"/>
      <c r="P89" s="208"/>
      <c r="Q89" s="16"/>
      <c r="R89" s="16"/>
      <c r="S89" s="16"/>
    </row>
    <row r="90" spans="1:19" s="109" customFormat="1" ht="30" customHeight="1">
      <c r="A90" s="198"/>
      <c r="B90" s="216"/>
      <c r="C90" s="198">
        <v>78</v>
      </c>
      <c r="D90" s="198">
        <v>546</v>
      </c>
      <c r="E90" s="206">
        <v>1490.5</v>
      </c>
      <c r="F90" s="198" t="s">
        <v>45</v>
      </c>
      <c r="G90" s="202">
        <v>8</v>
      </c>
      <c r="H90" s="202">
        <v>71</v>
      </c>
      <c r="I90" s="203">
        <v>101</v>
      </c>
      <c r="J90" s="206">
        <f>E90-N90</f>
        <v>1449.2</v>
      </c>
      <c r="K90" s="201"/>
      <c r="L90" s="206"/>
      <c r="M90" s="206">
        <f>J90+L90</f>
        <v>1449.2</v>
      </c>
      <c r="N90" s="206">
        <v>41.3</v>
      </c>
      <c r="O90" s="201"/>
      <c r="P90" s="211"/>
      <c r="Q90" s="16"/>
      <c r="R90" s="16"/>
      <c r="S90" s="16"/>
    </row>
    <row r="91" spans="1:19" s="109" customFormat="1" ht="30" customHeight="1">
      <c r="A91" s="198"/>
      <c r="B91" s="216"/>
      <c r="C91" s="198"/>
      <c r="D91" s="198"/>
      <c r="E91" s="206"/>
      <c r="F91" s="198"/>
      <c r="G91" s="202">
        <v>8</v>
      </c>
      <c r="H91" s="202">
        <v>72</v>
      </c>
      <c r="I91" s="203">
        <v>144</v>
      </c>
      <c r="J91" s="206"/>
      <c r="K91" s="201"/>
      <c r="L91" s="206"/>
      <c r="M91" s="206"/>
      <c r="N91" s="206"/>
      <c r="O91" s="201"/>
      <c r="P91" s="211"/>
      <c r="Q91" s="16"/>
      <c r="R91" s="16"/>
      <c r="S91" s="16"/>
    </row>
    <row r="92" spans="1:19" s="109" customFormat="1" ht="30" customHeight="1">
      <c r="A92" s="198"/>
      <c r="B92" s="216"/>
      <c r="C92" s="198"/>
      <c r="D92" s="198"/>
      <c r="E92" s="206"/>
      <c r="F92" s="198"/>
      <c r="G92" s="202">
        <v>8</v>
      </c>
      <c r="H92" s="202">
        <v>73</v>
      </c>
      <c r="I92" s="203">
        <v>297</v>
      </c>
      <c r="J92" s="206"/>
      <c r="K92" s="201"/>
      <c r="L92" s="206"/>
      <c r="M92" s="206"/>
      <c r="N92" s="206"/>
      <c r="O92" s="201"/>
      <c r="P92" s="211"/>
      <c r="Q92" s="16"/>
      <c r="R92" s="16"/>
      <c r="S92" s="16"/>
    </row>
    <row r="93" spans="1:19" s="109" customFormat="1" ht="30" customHeight="1">
      <c r="A93" s="198"/>
      <c r="B93" s="216"/>
      <c r="C93" s="198"/>
      <c r="D93" s="198"/>
      <c r="E93" s="206"/>
      <c r="F93" s="198"/>
      <c r="G93" s="202">
        <v>8</v>
      </c>
      <c r="H93" s="202">
        <v>69</v>
      </c>
      <c r="I93" s="203">
        <v>251</v>
      </c>
      <c r="J93" s="206"/>
      <c r="K93" s="201"/>
      <c r="L93" s="206"/>
      <c r="M93" s="206"/>
      <c r="N93" s="206"/>
      <c r="O93" s="201"/>
      <c r="P93" s="211"/>
      <c r="Q93" s="16"/>
      <c r="R93" s="16"/>
      <c r="S93" s="16"/>
    </row>
    <row r="94" spans="1:19" s="109" customFormat="1" ht="30" customHeight="1">
      <c r="A94" s="198"/>
      <c r="B94" s="216"/>
      <c r="C94" s="198"/>
      <c r="D94" s="198"/>
      <c r="E94" s="206"/>
      <c r="F94" s="198"/>
      <c r="G94" s="202">
        <v>8</v>
      </c>
      <c r="H94" s="202" t="s">
        <v>75</v>
      </c>
      <c r="I94" s="203">
        <v>76</v>
      </c>
      <c r="J94" s="206"/>
      <c r="K94" s="201"/>
      <c r="L94" s="206"/>
      <c r="M94" s="206"/>
      <c r="N94" s="206"/>
      <c r="O94" s="201"/>
      <c r="P94" s="211"/>
      <c r="Q94" s="16"/>
      <c r="R94" s="16"/>
      <c r="S94" s="16"/>
    </row>
    <row r="95" spans="1:19" s="109" customFormat="1" ht="36" customHeight="1">
      <c r="A95" s="198">
        <v>38</v>
      </c>
      <c r="B95" s="199" t="s">
        <v>180</v>
      </c>
      <c r="C95" s="200">
        <v>77</v>
      </c>
      <c r="D95" s="200">
        <v>53</v>
      </c>
      <c r="E95" s="201">
        <v>468.7</v>
      </c>
      <c r="F95" s="200" t="s">
        <v>2</v>
      </c>
      <c r="G95" s="202"/>
      <c r="H95" s="202"/>
      <c r="I95" s="203"/>
      <c r="J95" s="201"/>
      <c r="K95" s="201"/>
      <c r="L95" s="201">
        <v>468.7</v>
      </c>
      <c r="M95" s="204">
        <f aca="true" t="shared" si="2" ref="M95:M104">J95+L95</f>
        <v>468.7</v>
      </c>
      <c r="N95" s="204"/>
      <c r="O95" s="204"/>
      <c r="P95" s="208"/>
      <c r="Q95" s="16"/>
      <c r="R95" s="16"/>
      <c r="S95" s="16"/>
    </row>
    <row r="96" spans="1:19" s="109" customFormat="1" ht="32.25" customHeight="1">
      <c r="A96" s="198"/>
      <c r="B96" s="199"/>
      <c r="C96" s="200">
        <v>78</v>
      </c>
      <c r="D96" s="200">
        <v>700</v>
      </c>
      <c r="E96" s="201">
        <v>396.7</v>
      </c>
      <c r="F96" s="200" t="s">
        <v>2</v>
      </c>
      <c r="G96" s="202"/>
      <c r="H96" s="209"/>
      <c r="I96" s="203"/>
      <c r="J96" s="201"/>
      <c r="K96" s="201"/>
      <c r="L96" s="201">
        <v>396.7</v>
      </c>
      <c r="M96" s="204">
        <f>J96+L96</f>
        <v>396.7</v>
      </c>
      <c r="N96" s="204"/>
      <c r="O96" s="204"/>
      <c r="P96" s="208"/>
      <c r="Q96" s="16"/>
      <c r="R96" s="16"/>
      <c r="S96" s="16"/>
    </row>
    <row r="97" spans="1:19" s="109" customFormat="1" ht="33" customHeight="1">
      <c r="A97" s="200">
        <v>39</v>
      </c>
      <c r="B97" s="195" t="s">
        <v>181</v>
      </c>
      <c r="C97" s="200">
        <v>77</v>
      </c>
      <c r="D97" s="200">
        <v>48</v>
      </c>
      <c r="E97" s="201">
        <v>461.1</v>
      </c>
      <c r="F97" s="200" t="s">
        <v>2</v>
      </c>
      <c r="G97" s="223"/>
      <c r="H97" s="223"/>
      <c r="I97" s="224"/>
      <c r="J97" s="201"/>
      <c r="K97" s="201"/>
      <c r="L97" s="201">
        <v>461.1</v>
      </c>
      <c r="M97" s="204">
        <f t="shared" si="2"/>
        <v>461.1</v>
      </c>
      <c r="N97" s="204"/>
      <c r="O97" s="204"/>
      <c r="P97" s="208"/>
      <c r="Q97" s="16"/>
      <c r="R97" s="16"/>
      <c r="S97" s="16"/>
    </row>
    <row r="98" spans="1:19" s="109" customFormat="1" ht="33" customHeight="1">
      <c r="A98" s="200">
        <v>40</v>
      </c>
      <c r="B98" s="233" t="s">
        <v>183</v>
      </c>
      <c r="C98" s="200">
        <v>78</v>
      </c>
      <c r="D98" s="200">
        <v>693</v>
      </c>
      <c r="E98" s="201">
        <v>460.3</v>
      </c>
      <c r="F98" s="200" t="s">
        <v>2</v>
      </c>
      <c r="G98" s="202"/>
      <c r="H98" s="202"/>
      <c r="I98" s="203"/>
      <c r="J98" s="201"/>
      <c r="K98" s="201"/>
      <c r="L98" s="201">
        <v>460.3</v>
      </c>
      <c r="M98" s="204">
        <f t="shared" si="2"/>
        <v>460.3</v>
      </c>
      <c r="N98" s="204"/>
      <c r="O98" s="204"/>
      <c r="P98" s="208"/>
      <c r="Q98" s="16"/>
      <c r="R98" s="16"/>
      <c r="S98" s="16"/>
    </row>
    <row r="99" spans="1:19" s="109" customFormat="1" ht="33" customHeight="1">
      <c r="A99" s="234">
        <v>41</v>
      </c>
      <c r="B99" s="226" t="s">
        <v>168</v>
      </c>
      <c r="C99" s="200">
        <v>77</v>
      </c>
      <c r="D99" s="200">
        <v>28</v>
      </c>
      <c r="E99" s="201">
        <v>1652.2</v>
      </c>
      <c r="F99" s="200" t="s">
        <v>44</v>
      </c>
      <c r="G99" s="202"/>
      <c r="H99" s="202"/>
      <c r="I99" s="203"/>
      <c r="J99" s="201"/>
      <c r="K99" s="201"/>
      <c r="L99" s="201">
        <v>195.3</v>
      </c>
      <c r="M99" s="204">
        <f t="shared" si="2"/>
        <v>195.3</v>
      </c>
      <c r="N99" s="204"/>
      <c r="O99" s="204"/>
      <c r="P99" s="211"/>
      <c r="Q99" s="21"/>
      <c r="R99" s="16"/>
      <c r="S99" s="16"/>
    </row>
    <row r="100" spans="1:19" s="109" customFormat="1" ht="33" customHeight="1">
      <c r="A100" s="235"/>
      <c r="B100" s="226" t="s">
        <v>168</v>
      </c>
      <c r="C100" s="200">
        <v>77</v>
      </c>
      <c r="D100" s="200">
        <v>52</v>
      </c>
      <c r="E100" s="201">
        <v>150</v>
      </c>
      <c r="F100" s="200" t="s">
        <v>46</v>
      </c>
      <c r="G100" s="202"/>
      <c r="H100" s="202"/>
      <c r="I100" s="203"/>
      <c r="J100" s="201"/>
      <c r="K100" s="201"/>
      <c r="L100" s="201">
        <v>109.4</v>
      </c>
      <c r="M100" s="204">
        <f t="shared" si="2"/>
        <v>109.4</v>
      </c>
      <c r="N100" s="204"/>
      <c r="O100" s="204"/>
      <c r="P100" s="211"/>
      <c r="Q100" s="21"/>
      <c r="R100" s="16"/>
      <c r="S100" s="16"/>
    </row>
    <row r="101" spans="1:19" s="109" customFormat="1" ht="33" customHeight="1">
      <c r="A101" s="235"/>
      <c r="B101" s="226" t="s">
        <v>168</v>
      </c>
      <c r="C101" s="200">
        <v>78</v>
      </c>
      <c r="D101" s="200">
        <v>28</v>
      </c>
      <c r="E101" s="201">
        <v>1652.2</v>
      </c>
      <c r="F101" s="200" t="s">
        <v>44</v>
      </c>
      <c r="G101" s="202"/>
      <c r="H101" s="202"/>
      <c r="I101" s="203"/>
      <c r="J101" s="201"/>
      <c r="K101" s="201"/>
      <c r="L101" s="201">
        <v>427.5</v>
      </c>
      <c r="M101" s="204">
        <f t="shared" si="2"/>
        <v>427.5</v>
      </c>
      <c r="N101" s="204"/>
      <c r="O101" s="204"/>
      <c r="P101" s="211"/>
      <c r="Q101" s="21"/>
      <c r="R101" s="16"/>
      <c r="S101" s="16"/>
    </row>
    <row r="102" spans="1:19" s="109" customFormat="1" ht="25.5" customHeight="1">
      <c r="A102" s="235"/>
      <c r="B102" s="226" t="s">
        <v>168</v>
      </c>
      <c r="C102" s="200">
        <v>78</v>
      </c>
      <c r="D102" s="200">
        <v>708</v>
      </c>
      <c r="E102" s="201">
        <v>784.2</v>
      </c>
      <c r="F102" s="200" t="s">
        <v>44</v>
      </c>
      <c r="G102" s="202"/>
      <c r="H102" s="215"/>
      <c r="I102" s="203"/>
      <c r="J102" s="201"/>
      <c r="K102" s="201"/>
      <c r="L102" s="201">
        <v>777.8</v>
      </c>
      <c r="M102" s="204">
        <f t="shared" si="2"/>
        <v>777.8</v>
      </c>
      <c r="N102" s="204"/>
      <c r="O102" s="204"/>
      <c r="P102" s="211"/>
      <c r="Q102" s="16"/>
      <c r="R102" s="16"/>
      <c r="S102" s="16"/>
    </row>
    <row r="103" spans="1:19" s="109" customFormat="1" ht="33" customHeight="1">
      <c r="A103" s="235"/>
      <c r="B103" s="226" t="s">
        <v>168</v>
      </c>
      <c r="C103" s="200">
        <v>78</v>
      </c>
      <c r="D103" s="200">
        <v>323</v>
      </c>
      <c r="E103" s="201">
        <v>3790.5</v>
      </c>
      <c r="F103" s="200" t="s">
        <v>44</v>
      </c>
      <c r="G103" s="202"/>
      <c r="H103" s="209"/>
      <c r="I103" s="203"/>
      <c r="J103" s="201"/>
      <c r="K103" s="201"/>
      <c r="L103" s="201">
        <v>157.1</v>
      </c>
      <c r="M103" s="204">
        <f t="shared" si="2"/>
        <v>157.1</v>
      </c>
      <c r="N103" s="204"/>
      <c r="O103" s="204"/>
      <c r="P103" s="211"/>
      <c r="Q103" s="16"/>
      <c r="R103" s="16"/>
      <c r="S103" s="16"/>
    </row>
    <row r="104" spans="1:19" s="109" customFormat="1" ht="33" customHeight="1">
      <c r="A104" s="236"/>
      <c r="B104" s="226" t="s">
        <v>168</v>
      </c>
      <c r="C104" s="200">
        <v>78</v>
      </c>
      <c r="D104" s="200">
        <v>587</v>
      </c>
      <c r="E104" s="201">
        <v>41663.3</v>
      </c>
      <c r="F104" s="200" t="s">
        <v>46</v>
      </c>
      <c r="G104" s="202"/>
      <c r="H104" s="202"/>
      <c r="I104" s="203"/>
      <c r="J104" s="201"/>
      <c r="K104" s="201"/>
      <c r="L104" s="201">
        <v>6.6</v>
      </c>
      <c r="M104" s="204">
        <f t="shared" si="2"/>
        <v>6.6</v>
      </c>
      <c r="N104" s="204"/>
      <c r="O104" s="204"/>
      <c r="P104" s="208"/>
      <c r="Q104" s="16"/>
      <c r="R104" s="16"/>
      <c r="S104" s="16"/>
    </row>
    <row r="105" spans="1:24" s="4" customFormat="1" ht="33" customHeight="1">
      <c r="A105" s="237" t="s">
        <v>108</v>
      </c>
      <c r="B105" s="238"/>
      <c r="C105" s="239"/>
      <c r="D105" s="240"/>
      <c r="E105" s="241"/>
      <c r="F105" s="241"/>
      <c r="G105" s="241"/>
      <c r="H105" s="241"/>
      <c r="I105" s="241"/>
      <c r="J105" s="242">
        <f>SUM(J6:J104)</f>
        <v>20912.199999999997</v>
      </c>
      <c r="K105" s="242">
        <f>SUM(K6:K104)</f>
        <v>3394.899999999999</v>
      </c>
      <c r="L105" s="242">
        <f>SUM(L6:L104)</f>
        <v>4341.100000000001</v>
      </c>
      <c r="M105" s="242">
        <f>SUM(M6:M104)</f>
        <v>28648.2</v>
      </c>
      <c r="N105" s="242"/>
      <c r="O105" s="242"/>
      <c r="P105" s="243"/>
      <c r="Q105" s="1"/>
      <c r="R105" s="1"/>
      <c r="S105" s="1"/>
      <c r="T105" s="1"/>
      <c r="W105" s="5"/>
      <c r="X105" s="5"/>
    </row>
    <row r="106" spans="1:19" s="9" customFormat="1" ht="19.5" customHeight="1">
      <c r="A106" s="18"/>
      <c r="B106" s="10"/>
      <c r="C106" s="18"/>
      <c r="D106" s="18"/>
      <c r="E106" s="12"/>
      <c r="G106" s="11"/>
      <c r="H106" s="11"/>
      <c r="J106" s="18"/>
      <c r="K106" s="18"/>
      <c r="L106" s="49"/>
      <c r="P106" s="23"/>
      <c r="Q106" s="11"/>
      <c r="R106" s="11"/>
      <c r="S106" s="11"/>
    </row>
    <row r="107" spans="1:19" s="9" customFormat="1" ht="19.5" customHeight="1">
      <c r="A107" s="18"/>
      <c r="B107" s="10"/>
      <c r="C107" s="18"/>
      <c r="D107" s="18"/>
      <c r="E107" s="12"/>
      <c r="G107" s="11"/>
      <c r="H107" s="11"/>
      <c r="J107" s="18"/>
      <c r="K107" s="18"/>
      <c r="L107" s="136"/>
      <c r="M107" s="136"/>
      <c r="P107" s="23"/>
      <c r="Q107" s="11"/>
      <c r="R107" s="11"/>
      <c r="S107" s="11"/>
    </row>
    <row r="108" spans="1:19" s="9" customFormat="1" ht="19.5" customHeight="1">
      <c r="A108" s="18"/>
      <c r="B108" s="10"/>
      <c r="C108" s="18"/>
      <c r="D108" s="18"/>
      <c r="E108" s="12"/>
      <c r="G108" s="11"/>
      <c r="H108" s="11"/>
      <c r="J108" s="18"/>
      <c r="K108" s="18"/>
      <c r="P108" s="23"/>
      <c r="Q108" s="11"/>
      <c r="R108" s="11"/>
      <c r="S108" s="11"/>
    </row>
    <row r="109" spans="1:19" s="9" customFormat="1" ht="19.5" customHeight="1">
      <c r="A109" s="18"/>
      <c r="B109" s="10"/>
      <c r="C109" s="18"/>
      <c r="D109" s="18"/>
      <c r="E109" s="12"/>
      <c r="G109" s="11"/>
      <c r="H109" s="11"/>
      <c r="J109" s="18"/>
      <c r="K109" s="18"/>
      <c r="P109" s="23"/>
      <c r="Q109" s="11"/>
      <c r="R109" s="11"/>
      <c r="S109" s="11"/>
    </row>
    <row r="110" spans="1:19" s="9" customFormat="1" ht="19.5" customHeight="1">
      <c r="A110" s="18"/>
      <c r="B110" s="10"/>
      <c r="C110" s="18"/>
      <c r="D110" s="18"/>
      <c r="E110" s="12"/>
      <c r="G110" s="11"/>
      <c r="H110" s="11"/>
      <c r="J110" s="18"/>
      <c r="K110" s="18"/>
      <c r="P110" s="23"/>
      <c r="Q110" s="11"/>
      <c r="R110" s="11"/>
      <c r="S110" s="11"/>
    </row>
    <row r="111" spans="1:19" s="9" customFormat="1" ht="19.5" customHeight="1">
      <c r="A111" s="18"/>
      <c r="B111" s="10"/>
      <c r="C111" s="18"/>
      <c r="D111" s="18"/>
      <c r="E111" s="12"/>
      <c r="G111" s="11"/>
      <c r="H111" s="11"/>
      <c r="J111" s="18"/>
      <c r="K111" s="18"/>
      <c r="P111" s="23"/>
      <c r="Q111" s="11"/>
      <c r="R111" s="11"/>
      <c r="S111" s="11"/>
    </row>
  </sheetData>
  <sheetProtection/>
  <mergeCells count="209">
    <mergeCell ref="A99:A104"/>
    <mergeCell ref="A105:B105"/>
    <mergeCell ref="O3:O5"/>
    <mergeCell ref="K52:K53"/>
    <mergeCell ref="K44:K45"/>
    <mergeCell ref="M52:M53"/>
    <mergeCell ref="N52:N55"/>
    <mergeCell ref="P52:P55"/>
    <mergeCell ref="L107:M107"/>
    <mergeCell ref="N90:N94"/>
    <mergeCell ref="P84:P86"/>
    <mergeCell ref="P70:P71"/>
    <mergeCell ref="P61:P66"/>
    <mergeCell ref="A3:A5"/>
    <mergeCell ref="B3:B5"/>
    <mergeCell ref="C4:C5"/>
    <mergeCell ref="D4:D5"/>
    <mergeCell ref="E4:E5"/>
    <mergeCell ref="F3:F5"/>
    <mergeCell ref="G4:G5"/>
    <mergeCell ref="H4:H5"/>
    <mergeCell ref="I4:I5"/>
    <mergeCell ref="J90:J94"/>
    <mergeCell ref="L90:L94"/>
    <mergeCell ref="M90:M94"/>
    <mergeCell ref="M84:M86"/>
    <mergeCell ref="M70:M71"/>
    <mergeCell ref="M61:M62"/>
    <mergeCell ref="M63:M66"/>
    <mergeCell ref="A95:A96"/>
    <mergeCell ref="B95:B96"/>
    <mergeCell ref="A89:A94"/>
    <mergeCell ref="B89:B94"/>
    <mergeCell ref="C90:C94"/>
    <mergeCell ref="D90:D94"/>
    <mergeCell ref="E90:E94"/>
    <mergeCell ref="F90:F94"/>
    <mergeCell ref="P82:P83"/>
    <mergeCell ref="A84:A86"/>
    <mergeCell ref="B84:B86"/>
    <mergeCell ref="C84:C86"/>
    <mergeCell ref="D84:D86"/>
    <mergeCell ref="E84:E86"/>
    <mergeCell ref="F84:F86"/>
    <mergeCell ref="J84:J86"/>
    <mergeCell ref="A77:A78"/>
    <mergeCell ref="B77:B78"/>
    <mergeCell ref="A80:A81"/>
    <mergeCell ref="B80:B81"/>
    <mergeCell ref="A82:A83"/>
    <mergeCell ref="B82:B83"/>
    <mergeCell ref="A74:A75"/>
    <mergeCell ref="B74:B75"/>
    <mergeCell ref="P74:P75"/>
    <mergeCell ref="Q74:Q75"/>
    <mergeCell ref="J67:J69"/>
    <mergeCell ref="M67:M69"/>
    <mergeCell ref="P67:P69"/>
    <mergeCell ref="A70:A71"/>
    <mergeCell ref="B70:B71"/>
    <mergeCell ref="C70:C71"/>
    <mergeCell ref="D70:D71"/>
    <mergeCell ref="E70:E71"/>
    <mergeCell ref="F70:F71"/>
    <mergeCell ref="J70:J71"/>
    <mergeCell ref="A67:A69"/>
    <mergeCell ref="B67:B69"/>
    <mergeCell ref="C67:C69"/>
    <mergeCell ref="D67:D69"/>
    <mergeCell ref="E67:E69"/>
    <mergeCell ref="F67:F69"/>
    <mergeCell ref="C63:C66"/>
    <mergeCell ref="D63:D66"/>
    <mergeCell ref="E63:E66"/>
    <mergeCell ref="F63:F66"/>
    <mergeCell ref="J63:J66"/>
    <mergeCell ref="L63:L66"/>
    <mergeCell ref="I57:I59"/>
    <mergeCell ref="J57:J59"/>
    <mergeCell ref="M57:M59"/>
    <mergeCell ref="A61:A66"/>
    <mergeCell ref="B61:B66"/>
    <mergeCell ref="C61:C62"/>
    <mergeCell ref="D61:D62"/>
    <mergeCell ref="E61:E62"/>
    <mergeCell ref="F61:F62"/>
    <mergeCell ref="J61:J62"/>
    <mergeCell ref="A57:A59"/>
    <mergeCell ref="B57:B59"/>
    <mergeCell ref="C57:C59"/>
    <mergeCell ref="D57:D59"/>
    <mergeCell ref="E57:E59"/>
    <mergeCell ref="F57:F59"/>
    <mergeCell ref="C54:C55"/>
    <mergeCell ref="D54:D55"/>
    <mergeCell ref="E54:E55"/>
    <mergeCell ref="F54:F55"/>
    <mergeCell ref="J54:J55"/>
    <mergeCell ref="L54:L55"/>
    <mergeCell ref="M54:M55"/>
    <mergeCell ref="M48:M51"/>
    <mergeCell ref="P48:P51"/>
    <mergeCell ref="A52:A55"/>
    <mergeCell ref="B52:B55"/>
    <mergeCell ref="C52:C53"/>
    <mergeCell ref="D52:D53"/>
    <mergeCell ref="E52:E53"/>
    <mergeCell ref="F52:F53"/>
    <mergeCell ref="J52:J53"/>
    <mergeCell ref="L52:L53"/>
    <mergeCell ref="J44:J45"/>
    <mergeCell ref="M44:M45"/>
    <mergeCell ref="P44:P45"/>
    <mergeCell ref="A48:A51"/>
    <mergeCell ref="B48:B51"/>
    <mergeCell ref="C48:C51"/>
    <mergeCell ref="D48:D51"/>
    <mergeCell ref="E48:E51"/>
    <mergeCell ref="F48:F51"/>
    <mergeCell ref="J48:J51"/>
    <mergeCell ref="J38:J39"/>
    <mergeCell ref="M38:M39"/>
    <mergeCell ref="A40:A41"/>
    <mergeCell ref="B40:B41"/>
    <mergeCell ref="P40:P41"/>
    <mergeCell ref="A43:A45"/>
    <mergeCell ref="B43:B45"/>
    <mergeCell ref="C44:C45"/>
    <mergeCell ref="D44:D45"/>
    <mergeCell ref="E44:E45"/>
    <mergeCell ref="A38:A39"/>
    <mergeCell ref="B38:B39"/>
    <mergeCell ref="C38:C39"/>
    <mergeCell ref="D38:D39"/>
    <mergeCell ref="E38:E39"/>
    <mergeCell ref="F38:F39"/>
    <mergeCell ref="P31:P32"/>
    <mergeCell ref="A33:A37"/>
    <mergeCell ref="B33:B37"/>
    <mergeCell ref="C33:C35"/>
    <mergeCell ref="D33:D35"/>
    <mergeCell ref="E33:E35"/>
    <mergeCell ref="F33:F35"/>
    <mergeCell ref="J33:J35"/>
    <mergeCell ref="M33:M35"/>
    <mergeCell ref="P33:P35"/>
    <mergeCell ref="C31:C32"/>
    <mergeCell ref="D31:D32"/>
    <mergeCell ref="E31:E32"/>
    <mergeCell ref="F31:F32"/>
    <mergeCell ref="J31:J32"/>
    <mergeCell ref="M31:M32"/>
    <mergeCell ref="K33:K35"/>
    <mergeCell ref="A27:A28"/>
    <mergeCell ref="B27:B28"/>
    <mergeCell ref="A29:A30"/>
    <mergeCell ref="B29:B30"/>
    <mergeCell ref="A31:A32"/>
    <mergeCell ref="B31:B32"/>
    <mergeCell ref="F22:F23"/>
    <mergeCell ref="J22:J23"/>
    <mergeCell ref="M22:M23"/>
    <mergeCell ref="C24:C25"/>
    <mergeCell ref="D24:D25"/>
    <mergeCell ref="E24:E25"/>
    <mergeCell ref="F24:F25"/>
    <mergeCell ref="C19:C21"/>
    <mergeCell ref="D19:D21"/>
    <mergeCell ref="E19:E21"/>
    <mergeCell ref="J19:J20"/>
    <mergeCell ref="M19:M20"/>
    <mergeCell ref="A22:A23"/>
    <mergeCell ref="B22:B23"/>
    <mergeCell ref="C22:C23"/>
    <mergeCell ref="D22:D23"/>
    <mergeCell ref="E22:E23"/>
    <mergeCell ref="A13:A14"/>
    <mergeCell ref="B13:B14"/>
    <mergeCell ref="A15:A17"/>
    <mergeCell ref="B15:B17"/>
    <mergeCell ref="A18:A20"/>
    <mergeCell ref="B18:B20"/>
    <mergeCell ref="L8:L9"/>
    <mergeCell ref="M8:M9"/>
    <mergeCell ref="P8:P9"/>
    <mergeCell ref="C10:C11"/>
    <mergeCell ref="D10:D11"/>
    <mergeCell ref="E10:E11"/>
    <mergeCell ref="F10:F11"/>
    <mergeCell ref="A6:A7"/>
    <mergeCell ref="B6:B7"/>
    <mergeCell ref="P6:P7"/>
    <mergeCell ref="A8:A10"/>
    <mergeCell ref="B8:B10"/>
    <mergeCell ref="C8:C9"/>
    <mergeCell ref="D8:D9"/>
    <mergeCell ref="E8:E9"/>
    <mergeCell ref="F8:F9"/>
    <mergeCell ref="J8:J9"/>
    <mergeCell ref="A1:P1"/>
    <mergeCell ref="A2:P2"/>
    <mergeCell ref="C3:E3"/>
    <mergeCell ref="G3:I3"/>
    <mergeCell ref="J3:M3"/>
    <mergeCell ref="J4:K4"/>
    <mergeCell ref="L4:L5"/>
    <mergeCell ref="M4:M5"/>
    <mergeCell ref="N3:N5"/>
    <mergeCell ref="P3:P5"/>
  </mergeCells>
  <conditionalFormatting sqref="H74:H75 H84:H86">
    <cfRule type="duplicateValues" priority="16" dxfId="0" stopIfTrue="1">
      <formula>AND(COUNTIF($H$74:$H$75,H74)+COUNTIF($H$84:$H$86,H74)&gt;1,NOT(ISBLANK(H74)))</formula>
    </cfRule>
  </conditionalFormatting>
  <conditionalFormatting sqref="H79">
    <cfRule type="duplicateValues" priority="15" dxfId="0" stopIfTrue="1">
      <formula>AND(COUNTIF($H$79:$H$79,H79)&gt;1,NOT(ISBLANK(H79)))</formula>
    </cfRule>
  </conditionalFormatting>
  <conditionalFormatting sqref="H76">
    <cfRule type="duplicateValues" priority="14" dxfId="0" stopIfTrue="1">
      <formula>AND(COUNTIF($H$76:$H$76,H76)&gt;1,NOT(ISBLANK(H76)))</formula>
    </cfRule>
  </conditionalFormatting>
  <conditionalFormatting sqref="H52:H53 H28">
    <cfRule type="duplicateValues" priority="13" dxfId="0" stopIfTrue="1">
      <formula>AND(COUNTIF($H$52:$H$53,H28)+COUNTIF($H$28:$H$28,H28)&gt;1,NOT(ISBLANK(H28)))</formula>
    </cfRule>
  </conditionalFormatting>
  <conditionalFormatting sqref="H54:H55">
    <cfRule type="duplicateValues" priority="12" dxfId="0" stopIfTrue="1">
      <formula>AND(COUNTIF($H$54:$H$55,H54)&gt;1,NOT(ISBLANK(H54)))</formula>
    </cfRule>
  </conditionalFormatting>
  <conditionalFormatting sqref="H102 H16 H70:H71 H19:H21">
    <cfRule type="duplicateValues" priority="11" dxfId="0" stopIfTrue="1">
      <formula>AND(COUNTIF($H$102:$H$102,H16)+COUNTIF($H$16:$H$16,H16)+COUNTIF($H$70:$H$71,H16)+COUNTIF($H$19:$H$21,H16)&gt;1,NOT(ISBLANK(H16)))</formula>
    </cfRule>
  </conditionalFormatting>
  <conditionalFormatting sqref="H13">
    <cfRule type="duplicateValues" priority="10" dxfId="0" stopIfTrue="1">
      <formula>AND(COUNTIF($H$13:$H$13,H13)&gt;1,NOT(ISBLANK(H13)))</formula>
    </cfRule>
  </conditionalFormatting>
  <conditionalFormatting sqref="H47">
    <cfRule type="duplicateValues" priority="17" dxfId="0" stopIfTrue="1">
      <formula>AND(COUNTIF($H$47:$H$47,H47)&gt;1,NOT(ISBLANK(H47)))</formula>
    </cfRule>
  </conditionalFormatting>
  <conditionalFormatting sqref="H40">
    <cfRule type="duplicateValues" priority="9" dxfId="0" stopIfTrue="1">
      <formula>AND(COUNTIF($H$40:$H$40,H40)&gt;1,NOT(ISBLANK(H40)))</formula>
    </cfRule>
  </conditionalFormatting>
  <conditionalFormatting sqref="H10">
    <cfRule type="duplicateValues" priority="18" dxfId="0" stopIfTrue="1">
      <formula>AND(COUNTIF($H$10:$H$10,H10)&gt;1,NOT(ISBLANK(H10)))</formula>
    </cfRule>
  </conditionalFormatting>
  <conditionalFormatting sqref="H103:H65536 H14:H15 H11:H12 H48:H51 H41:H46 H17:H18 H29:H39 H77:H78 H1:H4 H56:H69 H98:H101 H87:H96 H72:H73 H22:H27 H80:H83 H6:H9">
    <cfRule type="duplicateValues" priority="19" dxfId="0" stopIfTrue="1">
      <formula>AND(COUNTIF($H$103:$H$65536,H1)+COUNTIF($H$14:$H$15,H1)+COUNTIF($H$11:$H$12,H1)+COUNTIF($H$48:$H$51,H1)+COUNTIF($H$41:$H$46,H1)+COUNTIF($H$17:$H$18,H1)+COUNTIF($H$29:$H$39,H1)+COUNTIF($H$77:$H$78,H1)+COUNTIF($H$1:$H$4,H1)+COUNTIF($H$56:$H$69,H1)+COUNTIF($H$98:$H$101,H1)+COUNTIF($H$87:$H$96,H1)+COUNTIF($H$72:$H$73,H1)+COUNTIF($H$22:$H$27,H1)+COUNTIF($H$80:$H$83,H1)+COUNTIF($H$6:$H$9,H1)&gt;1,NOT(ISBLANK(H1)))</formula>
    </cfRule>
  </conditionalFormatting>
  <conditionalFormatting sqref="B8">
    <cfRule type="duplicateValues" priority="7" dxfId="0" stopIfTrue="1">
      <formula>AND(COUNTIF($B$8:$B$8,B8)&gt;1,NOT(ISBLANK(B8)))</formula>
    </cfRule>
  </conditionalFormatting>
  <conditionalFormatting sqref="B8">
    <cfRule type="duplicateValues" priority="8" dxfId="0" stopIfTrue="1">
      <formula>AND(COUNTIF($B$8:$B$8,B8)&gt;1,NOT(ISBLANK(B8)))</formula>
    </cfRule>
  </conditionalFormatting>
  <conditionalFormatting sqref="B18">
    <cfRule type="duplicateValues" priority="5" dxfId="0" stopIfTrue="1">
      <formula>AND(COUNTIF($B$18:$B$18,B18)&gt;1,NOT(ISBLANK(B18)))</formula>
    </cfRule>
  </conditionalFormatting>
  <conditionalFormatting sqref="B18">
    <cfRule type="duplicateValues" priority="6" dxfId="0" stopIfTrue="1">
      <formula>AND(COUNTIF($B$18:$B$18,B18)&gt;1,NOT(ISBLANK(B18)))</formula>
    </cfRule>
  </conditionalFormatting>
  <conditionalFormatting sqref="B67">
    <cfRule type="duplicateValues" priority="3" dxfId="0" stopIfTrue="1">
      <formula>AND(COUNTIF($B$67:$B$67,B67)&gt;1,NOT(ISBLANK(B67)))</formula>
    </cfRule>
  </conditionalFormatting>
  <conditionalFormatting sqref="B67">
    <cfRule type="duplicateValues" priority="4" dxfId="0" stopIfTrue="1">
      <formula>AND(COUNTIF($B$67:$B$67,B67)&gt;1,NOT(ISBLANK(B67)))</formula>
    </cfRule>
  </conditionalFormatting>
  <conditionalFormatting sqref="B84">
    <cfRule type="duplicateValues" priority="1" dxfId="0" stopIfTrue="1">
      <formula>AND(COUNTIF($B$84:$B$84,B84)&gt;1,NOT(ISBLANK(B84)))</formula>
    </cfRule>
  </conditionalFormatting>
  <conditionalFormatting sqref="B84">
    <cfRule type="duplicateValues" priority="2" dxfId="0" stopIfTrue="1">
      <formula>AND(COUNTIF($B$84:$B$84,B84)&gt;1,NOT(ISBLANK(B84)))</formula>
    </cfRule>
  </conditionalFormatting>
  <conditionalFormatting sqref="B87:B89 B15 B1:B3 B11:B13 B21:B22 B24:B27 B70 B29 B31 B33 B38 B40 B42:B43 B46:B48 B52 B56:B57 B60:B61 B76:B77 B79:B80 B82 B95 B72:B74 B6 B97:B104 B106:B65536">
    <cfRule type="duplicateValues" priority="20" dxfId="0" stopIfTrue="1">
      <formula>AND(COUNTIF($B$87:$B$89,B1)+COUNTIF($B$15:$B$15,B1)+COUNTIF($B$1:$B$3,B1)+COUNTIF($B$11:$B$13,B1)+COUNTIF($B$21:$B$22,B1)+COUNTIF($B$24:$B$27,B1)+COUNTIF($B$70:$B$70,B1)+COUNTIF($B$29:$B$29,B1)+COUNTIF($B$31:$B$31,B1)+COUNTIF($B$33:$B$33,B1)+COUNTIF($B$38:$B$38,B1)+COUNTIF($B$40:$B$40,B1)+COUNTIF($B$42:$B$43,B1)+COUNTIF($B$46:$B$48,B1)+COUNTIF($B$52:$B$52,B1)+COUNTIF($B$56:$B$57,B1)+COUNTIF($B$60:$B$61,B1)+COUNTIF($B$76:$B$77,B1)+COUNTIF($B$79:$B$80,B1)+COUNTIF($B$82:$B$82,B1)+COUNTIF($B$95:$B$95,B1)+COUNTIF($B$72:$B$74,B1)+COUNTIF($B$6:$B$6,B1)+COUNTIF($B$97:$B$104,B1)+COUNTIF($B$106:$B$65536,B1)&gt;1,NOT(ISBLANK(B1)))</formula>
    </cfRule>
  </conditionalFormatting>
  <conditionalFormatting sqref="B95 B6 B38 B11:B13 B15 B21:B22 B24:B27 B70 B87:B89 B29 B31 B33 B40 B42:B43 B46:B48 B52 B56:B57 B60:B61 B72:B74 B76:B77 B82 B79:B80 B97:B104">
    <cfRule type="duplicateValues" priority="21" dxfId="0" stopIfTrue="1">
      <formula>AND(COUNTIF($B$95:$B$95,B6)+COUNTIF($B$6:$B$6,B6)+COUNTIF($B$38:$B$38,B6)+COUNTIF($B$11:$B$13,B6)+COUNTIF($B$15:$B$15,B6)+COUNTIF($B$21:$B$22,B6)+COUNTIF($B$24:$B$27,B6)+COUNTIF($B$70:$B$70,B6)+COUNTIF($B$87:$B$89,B6)+COUNTIF($B$29:$B$29,B6)+COUNTIF($B$31:$B$31,B6)+COUNTIF($B$33:$B$33,B6)+COUNTIF($B$40:$B$40,B6)+COUNTIF($B$42:$B$43,B6)+COUNTIF($B$46:$B$48,B6)+COUNTIF($B$52:$B$52,B6)+COUNTIF($B$56:$B$57,B6)+COUNTIF($B$60:$B$61,B6)+COUNTIF($B$72:$B$74,B6)+COUNTIF($B$76:$B$77,B6)+COUNTIF($B$82:$B$82,B6)+COUNTIF($B$79:$B$80,B6)+COUNTIF($B$97:$B$104,B6)&gt;1,NOT(ISBLANK(B6)))</formula>
    </cfRule>
  </conditionalFormatting>
  <printOptions/>
  <pageMargins left="0.53" right="0.15748031496062992" top="0.29"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76"/>
  <sheetViews>
    <sheetView zoomScalePageLayoutView="0" workbookViewId="0" topLeftCell="A1">
      <pane ySplit="4" topLeftCell="A11" activePane="bottomLeft" state="frozen"/>
      <selection pane="topLeft" activeCell="A1" sqref="A1"/>
      <selection pane="bottomLeft" activeCell="J7" sqref="J7"/>
    </sheetView>
  </sheetViews>
  <sheetFormatPr defaultColWidth="9.140625" defaultRowHeight="12.75"/>
  <cols>
    <col min="1" max="1" width="4.57421875" style="28" customWidth="1"/>
    <col min="2" max="2" width="18.00390625" style="29" customWidth="1"/>
    <col min="3" max="4" width="5.28125" style="30" customWidth="1"/>
    <col min="5" max="5" width="6.7109375" style="30" customWidth="1"/>
    <col min="6" max="6" width="5.28125" style="30" customWidth="1"/>
    <col min="7" max="7" width="6.7109375" style="30" customWidth="1"/>
    <col min="8" max="8" width="6.28125" style="30" customWidth="1"/>
    <col min="9" max="9" width="6.7109375" style="30" customWidth="1"/>
    <col min="10" max="10" width="10.8515625" style="30" customWidth="1"/>
    <col min="11" max="11" width="10.421875" style="30" customWidth="1"/>
    <col min="12" max="12" width="9.7109375" style="30" customWidth="1"/>
    <col min="13" max="13" width="10.8515625" style="30" customWidth="1"/>
    <col min="14" max="14" width="9.140625" style="30" customWidth="1"/>
    <col min="15" max="15" width="10.57421875" style="30" customWidth="1"/>
    <col min="16" max="16" width="9.140625" style="34" customWidth="1"/>
    <col min="17" max="17" width="10.7109375" style="30" customWidth="1"/>
    <col min="18" max="16384" width="9.140625" style="25" customWidth="1"/>
  </cols>
  <sheetData>
    <row r="1" spans="1:17" ht="44.25" customHeight="1">
      <c r="A1" s="137" t="s">
        <v>192</v>
      </c>
      <c r="B1" s="137"/>
      <c r="C1" s="137"/>
      <c r="D1" s="137"/>
      <c r="E1" s="137"/>
      <c r="F1" s="137"/>
      <c r="G1" s="137"/>
      <c r="H1" s="137"/>
      <c r="I1" s="137"/>
      <c r="J1" s="137"/>
      <c r="K1" s="137"/>
      <c r="L1" s="137"/>
      <c r="M1" s="137"/>
      <c r="N1" s="137"/>
      <c r="O1" s="137"/>
      <c r="P1" s="137"/>
      <c r="Q1" s="137"/>
    </row>
    <row r="2" spans="1:17" ht="29.25" customHeight="1">
      <c r="A2" s="159" t="str">
        <f>DSTK!A2</f>
        <v>(Kèm theo Quyết định số:……./QĐ-UBND ngày ../5/2024 của Ủy ban nhân dân huyện Tân Yên)</v>
      </c>
      <c r="B2" s="159"/>
      <c r="C2" s="159"/>
      <c r="D2" s="159"/>
      <c r="E2" s="159"/>
      <c r="F2" s="159"/>
      <c r="G2" s="159"/>
      <c r="H2" s="159"/>
      <c r="I2" s="159"/>
      <c r="J2" s="159"/>
      <c r="K2" s="159"/>
      <c r="L2" s="159"/>
      <c r="M2" s="159"/>
      <c r="N2" s="159"/>
      <c r="O2" s="159"/>
      <c r="P2" s="159"/>
      <c r="Q2" s="159"/>
    </row>
    <row r="3" spans="1:17" ht="24" customHeight="1">
      <c r="A3" s="147" t="s">
        <v>18</v>
      </c>
      <c r="B3" s="179" t="s">
        <v>19</v>
      </c>
      <c r="C3" s="150" t="s">
        <v>20</v>
      </c>
      <c r="D3" s="151"/>
      <c r="E3" s="152"/>
      <c r="F3" s="147" t="s">
        <v>21</v>
      </c>
      <c r="G3" s="150" t="s">
        <v>22</v>
      </c>
      <c r="H3" s="151"/>
      <c r="I3" s="152"/>
      <c r="J3" s="150" t="s">
        <v>23</v>
      </c>
      <c r="K3" s="151"/>
      <c r="L3" s="151"/>
      <c r="M3" s="151"/>
      <c r="N3" s="151"/>
      <c r="O3" s="152"/>
      <c r="P3" s="147" t="s">
        <v>76</v>
      </c>
      <c r="Q3" s="147" t="s">
        <v>24</v>
      </c>
    </row>
    <row r="4" spans="1:17" ht="95.25" customHeight="1">
      <c r="A4" s="148"/>
      <c r="B4" s="180"/>
      <c r="C4" s="114" t="s">
        <v>25</v>
      </c>
      <c r="D4" s="114" t="s">
        <v>26</v>
      </c>
      <c r="E4" s="114" t="s">
        <v>27</v>
      </c>
      <c r="F4" s="148"/>
      <c r="G4" s="114" t="s">
        <v>29</v>
      </c>
      <c r="H4" s="114" t="s">
        <v>30</v>
      </c>
      <c r="I4" s="114" t="s">
        <v>28</v>
      </c>
      <c r="J4" s="114" t="s">
        <v>189</v>
      </c>
      <c r="K4" s="114" t="s">
        <v>31</v>
      </c>
      <c r="L4" s="114" t="s">
        <v>32</v>
      </c>
      <c r="M4" s="114" t="s">
        <v>196</v>
      </c>
      <c r="N4" s="114" t="s">
        <v>77</v>
      </c>
      <c r="O4" s="114" t="s">
        <v>33</v>
      </c>
      <c r="P4" s="148"/>
      <c r="Q4" s="148"/>
    </row>
    <row r="5" spans="1:17" s="47" customFormat="1" ht="24" customHeight="1">
      <c r="A5" s="46">
        <v>1</v>
      </c>
      <c r="B5" s="46">
        <v>2</v>
      </c>
      <c r="C5" s="46">
        <v>3</v>
      </c>
      <c r="D5" s="46">
        <v>4</v>
      </c>
      <c r="E5" s="46">
        <v>5</v>
      </c>
      <c r="F5" s="46">
        <v>6</v>
      </c>
      <c r="G5" s="46">
        <v>7</v>
      </c>
      <c r="H5" s="46">
        <v>8</v>
      </c>
      <c r="I5" s="46">
        <v>9</v>
      </c>
      <c r="J5" s="46">
        <v>10</v>
      </c>
      <c r="K5" s="46">
        <v>11</v>
      </c>
      <c r="L5" s="46">
        <v>12</v>
      </c>
      <c r="M5" s="46">
        <v>13</v>
      </c>
      <c r="N5" s="46">
        <v>14</v>
      </c>
      <c r="O5" s="46">
        <v>15</v>
      </c>
      <c r="P5" s="46">
        <v>16</v>
      </c>
      <c r="Q5" s="46">
        <v>17</v>
      </c>
    </row>
    <row r="6" spans="1:17" s="20" customFormat="1" ht="34.5" customHeight="1">
      <c r="A6" s="245">
        <v>1</v>
      </c>
      <c r="B6" s="194" t="s">
        <v>157</v>
      </c>
      <c r="C6" s="197">
        <v>77</v>
      </c>
      <c r="D6" s="197">
        <v>45</v>
      </c>
      <c r="E6" s="197">
        <v>268.8</v>
      </c>
      <c r="F6" s="197" t="s">
        <v>2</v>
      </c>
      <c r="G6" s="197">
        <v>268.8</v>
      </c>
      <c r="H6" s="197">
        <v>0</v>
      </c>
      <c r="I6" s="197">
        <v>268.8</v>
      </c>
      <c r="J6" s="246">
        <f>G6*52000</f>
        <v>13977600</v>
      </c>
      <c r="K6" s="246">
        <v>2553600</v>
      </c>
      <c r="L6" s="246">
        <v>2688000</v>
      </c>
      <c r="M6" s="246">
        <v>41932800</v>
      </c>
      <c r="N6" s="246">
        <v>0</v>
      </c>
      <c r="O6" s="246">
        <v>61152000</v>
      </c>
      <c r="P6" s="246">
        <f>H6*52000</f>
        <v>0</v>
      </c>
      <c r="Q6" s="246">
        <v>61152000</v>
      </c>
    </row>
    <row r="7" spans="1:17" s="20" customFormat="1" ht="34.5" customHeight="1">
      <c r="A7" s="245"/>
      <c r="B7" s="194"/>
      <c r="C7" s="197">
        <v>78</v>
      </c>
      <c r="D7" s="197">
        <v>592</v>
      </c>
      <c r="E7" s="197">
        <v>411.9</v>
      </c>
      <c r="F7" s="197" t="s">
        <v>2</v>
      </c>
      <c r="G7" s="197">
        <v>411.9</v>
      </c>
      <c r="H7" s="197">
        <v>0</v>
      </c>
      <c r="I7" s="197">
        <v>411.9</v>
      </c>
      <c r="J7" s="246">
        <f aca="true" t="shared" si="0" ref="J7:J65">G7*52000</f>
        <v>21418800</v>
      </c>
      <c r="K7" s="246">
        <v>3913050</v>
      </c>
      <c r="L7" s="246">
        <v>4119000</v>
      </c>
      <c r="M7" s="246">
        <v>64256400</v>
      </c>
      <c r="N7" s="246">
        <v>0</v>
      </c>
      <c r="O7" s="246">
        <v>93707250</v>
      </c>
      <c r="P7" s="246">
        <f aca="true" t="shared" si="1" ref="P7:P69">H7*52000</f>
        <v>0</v>
      </c>
      <c r="Q7" s="246">
        <v>93707250</v>
      </c>
    </row>
    <row r="8" spans="1:17" s="20" customFormat="1" ht="72" customHeight="1">
      <c r="A8" s="245">
        <v>2</v>
      </c>
      <c r="B8" s="194" t="s">
        <v>173</v>
      </c>
      <c r="C8" s="197">
        <v>78</v>
      </c>
      <c r="D8" s="197">
        <v>581</v>
      </c>
      <c r="E8" s="197">
        <v>242.4</v>
      </c>
      <c r="F8" s="197" t="s">
        <v>2</v>
      </c>
      <c r="G8" s="197">
        <v>242.4</v>
      </c>
      <c r="H8" s="197">
        <v>0</v>
      </c>
      <c r="I8" s="197">
        <v>242.4</v>
      </c>
      <c r="J8" s="246">
        <f t="shared" si="0"/>
        <v>12604800</v>
      </c>
      <c r="K8" s="246">
        <v>2302800</v>
      </c>
      <c r="L8" s="246">
        <v>2424000</v>
      </c>
      <c r="M8" s="246">
        <v>37814400</v>
      </c>
      <c r="N8" s="246">
        <v>0</v>
      </c>
      <c r="O8" s="246">
        <v>55146000</v>
      </c>
      <c r="P8" s="246">
        <f t="shared" si="1"/>
        <v>0</v>
      </c>
      <c r="Q8" s="246">
        <v>55146000</v>
      </c>
    </row>
    <row r="9" spans="1:17" s="20" customFormat="1" ht="69.75" customHeight="1">
      <c r="A9" s="245"/>
      <c r="B9" s="194"/>
      <c r="C9" s="197">
        <v>78</v>
      </c>
      <c r="D9" s="197">
        <v>675</v>
      </c>
      <c r="E9" s="197">
        <v>512.6</v>
      </c>
      <c r="F9" s="197" t="s">
        <v>2</v>
      </c>
      <c r="G9" s="197">
        <v>354</v>
      </c>
      <c r="H9" s="197">
        <v>0</v>
      </c>
      <c r="I9" s="197">
        <f>G9+H9</f>
        <v>354</v>
      </c>
      <c r="J9" s="246">
        <f t="shared" si="0"/>
        <v>18408000</v>
      </c>
      <c r="K9" s="246">
        <v>3363000</v>
      </c>
      <c r="L9" s="246">
        <v>3540000</v>
      </c>
      <c r="M9" s="246">
        <v>55224000</v>
      </c>
      <c r="N9" s="246">
        <v>0</v>
      </c>
      <c r="O9" s="246">
        <v>80535000</v>
      </c>
      <c r="P9" s="246">
        <v>0</v>
      </c>
      <c r="Q9" s="246">
        <v>80535000</v>
      </c>
    </row>
    <row r="10" spans="1:17" s="20" customFormat="1" ht="59.25" customHeight="1">
      <c r="A10" s="197">
        <v>3</v>
      </c>
      <c r="B10" s="247" t="s">
        <v>59</v>
      </c>
      <c r="C10" s="197">
        <v>78</v>
      </c>
      <c r="D10" s="197">
        <v>729</v>
      </c>
      <c r="E10" s="197">
        <v>401.5</v>
      </c>
      <c r="F10" s="197" t="s">
        <v>2</v>
      </c>
      <c r="G10" s="197">
        <v>401.5</v>
      </c>
      <c r="H10" s="197">
        <v>0</v>
      </c>
      <c r="I10" s="197">
        <v>401.5</v>
      </c>
      <c r="J10" s="246">
        <f t="shared" si="0"/>
        <v>20878000</v>
      </c>
      <c r="K10" s="246">
        <v>3814250</v>
      </c>
      <c r="L10" s="246">
        <v>4015000</v>
      </c>
      <c r="M10" s="246">
        <v>62634000</v>
      </c>
      <c r="N10" s="246">
        <v>0</v>
      </c>
      <c r="O10" s="246">
        <v>91341250</v>
      </c>
      <c r="P10" s="246">
        <f t="shared" si="1"/>
        <v>0</v>
      </c>
      <c r="Q10" s="246">
        <v>91341250</v>
      </c>
    </row>
    <row r="11" spans="1:17" s="20" customFormat="1" ht="37.5" customHeight="1">
      <c r="A11" s="245">
        <v>4</v>
      </c>
      <c r="B11" s="194" t="s">
        <v>49</v>
      </c>
      <c r="C11" s="197">
        <v>77</v>
      </c>
      <c r="D11" s="197">
        <v>37</v>
      </c>
      <c r="E11" s="197">
        <v>696</v>
      </c>
      <c r="F11" s="197" t="s">
        <v>2</v>
      </c>
      <c r="G11" s="197">
        <v>67.2</v>
      </c>
      <c r="H11" s="197">
        <v>0</v>
      </c>
      <c r="I11" s="197">
        <v>67.2</v>
      </c>
      <c r="J11" s="246">
        <f t="shared" si="0"/>
        <v>3494400</v>
      </c>
      <c r="K11" s="246">
        <v>638400</v>
      </c>
      <c r="L11" s="246">
        <v>672000</v>
      </c>
      <c r="M11" s="246">
        <v>10483200</v>
      </c>
      <c r="N11" s="246">
        <v>0</v>
      </c>
      <c r="O11" s="246">
        <v>15288000</v>
      </c>
      <c r="P11" s="246">
        <f t="shared" si="1"/>
        <v>0</v>
      </c>
      <c r="Q11" s="246">
        <v>15288000</v>
      </c>
    </row>
    <row r="12" spans="1:17" s="20" customFormat="1" ht="40.5" customHeight="1">
      <c r="A12" s="245"/>
      <c r="B12" s="194"/>
      <c r="C12" s="197">
        <v>78</v>
      </c>
      <c r="D12" s="197">
        <v>702</v>
      </c>
      <c r="E12" s="197">
        <v>510.2</v>
      </c>
      <c r="F12" s="197" t="s">
        <v>2</v>
      </c>
      <c r="G12" s="197">
        <v>510.2</v>
      </c>
      <c r="H12" s="197">
        <v>0</v>
      </c>
      <c r="I12" s="197">
        <v>510.2</v>
      </c>
      <c r="J12" s="246">
        <f t="shared" si="0"/>
        <v>26530400</v>
      </c>
      <c r="K12" s="246">
        <v>4846900</v>
      </c>
      <c r="L12" s="246">
        <v>5102000</v>
      </c>
      <c r="M12" s="246">
        <v>79591200</v>
      </c>
      <c r="N12" s="246">
        <v>0</v>
      </c>
      <c r="O12" s="246">
        <v>116070500</v>
      </c>
      <c r="P12" s="246">
        <f t="shared" si="1"/>
        <v>0</v>
      </c>
      <c r="Q12" s="246">
        <v>116070500</v>
      </c>
    </row>
    <row r="13" spans="1:17" s="20" customFormat="1" ht="30.75" customHeight="1">
      <c r="A13" s="245">
        <v>5</v>
      </c>
      <c r="B13" s="194" t="s">
        <v>69</v>
      </c>
      <c r="C13" s="197">
        <v>77</v>
      </c>
      <c r="D13" s="197">
        <v>44</v>
      </c>
      <c r="E13" s="197">
        <v>292.5</v>
      </c>
      <c r="F13" s="197" t="s">
        <v>2</v>
      </c>
      <c r="G13" s="197">
        <v>292.5</v>
      </c>
      <c r="H13" s="197">
        <v>0</v>
      </c>
      <c r="I13" s="197">
        <v>292.5</v>
      </c>
      <c r="J13" s="246">
        <f t="shared" si="0"/>
        <v>15210000</v>
      </c>
      <c r="K13" s="246">
        <v>2778750</v>
      </c>
      <c r="L13" s="246">
        <v>2925000</v>
      </c>
      <c r="M13" s="246">
        <v>45630000</v>
      </c>
      <c r="N13" s="246">
        <v>0</v>
      </c>
      <c r="O13" s="246">
        <v>66543750</v>
      </c>
      <c r="P13" s="246">
        <f t="shared" si="1"/>
        <v>0</v>
      </c>
      <c r="Q13" s="246">
        <v>66543750</v>
      </c>
    </row>
    <row r="14" spans="1:17" s="20" customFormat="1" ht="30.75" customHeight="1">
      <c r="A14" s="245"/>
      <c r="B14" s="194"/>
      <c r="C14" s="197">
        <v>78</v>
      </c>
      <c r="D14" s="197">
        <v>641</v>
      </c>
      <c r="E14" s="197">
        <v>83.4</v>
      </c>
      <c r="F14" s="197" t="s">
        <v>2</v>
      </c>
      <c r="G14" s="197">
        <v>83.4</v>
      </c>
      <c r="H14" s="197">
        <v>0</v>
      </c>
      <c r="I14" s="197">
        <v>83.4</v>
      </c>
      <c r="J14" s="246">
        <f t="shared" si="0"/>
        <v>4336800</v>
      </c>
      <c r="K14" s="246">
        <v>792300</v>
      </c>
      <c r="L14" s="246">
        <v>834000</v>
      </c>
      <c r="M14" s="246">
        <v>13010400</v>
      </c>
      <c r="N14" s="246">
        <v>0</v>
      </c>
      <c r="O14" s="246">
        <v>18973500</v>
      </c>
      <c r="P14" s="246">
        <f t="shared" si="1"/>
        <v>0</v>
      </c>
      <c r="Q14" s="246">
        <v>18973500</v>
      </c>
    </row>
    <row r="15" spans="1:17" s="20" customFormat="1" ht="30.75" customHeight="1">
      <c r="A15" s="245"/>
      <c r="B15" s="194"/>
      <c r="C15" s="197">
        <v>78</v>
      </c>
      <c r="D15" s="197">
        <v>1234</v>
      </c>
      <c r="E15" s="197">
        <v>232.4</v>
      </c>
      <c r="F15" s="197" t="s">
        <v>2</v>
      </c>
      <c r="G15" s="197">
        <v>232.4</v>
      </c>
      <c r="H15" s="197">
        <v>0</v>
      </c>
      <c r="I15" s="197">
        <v>232.4</v>
      </c>
      <c r="J15" s="246">
        <f t="shared" si="0"/>
        <v>12084800</v>
      </c>
      <c r="K15" s="246">
        <v>2207800</v>
      </c>
      <c r="L15" s="246">
        <v>2324000</v>
      </c>
      <c r="M15" s="246">
        <v>36254400</v>
      </c>
      <c r="N15" s="246">
        <v>0</v>
      </c>
      <c r="O15" s="246">
        <v>52871000</v>
      </c>
      <c r="P15" s="246">
        <f t="shared" si="1"/>
        <v>0</v>
      </c>
      <c r="Q15" s="246">
        <v>52871000</v>
      </c>
    </row>
    <row r="16" spans="1:17" s="20" customFormat="1" ht="109.5" customHeight="1">
      <c r="A16" s="245">
        <v>6</v>
      </c>
      <c r="B16" s="194" t="s">
        <v>172</v>
      </c>
      <c r="C16" s="197">
        <v>77</v>
      </c>
      <c r="D16" s="197">
        <v>43</v>
      </c>
      <c r="E16" s="197">
        <v>585.8</v>
      </c>
      <c r="F16" s="197" t="s">
        <v>2</v>
      </c>
      <c r="G16" s="197">
        <v>585.8</v>
      </c>
      <c r="H16" s="197">
        <v>0</v>
      </c>
      <c r="I16" s="197">
        <v>585.8</v>
      </c>
      <c r="J16" s="246">
        <f t="shared" si="0"/>
        <v>30461599.999999996</v>
      </c>
      <c r="K16" s="246">
        <v>5565100</v>
      </c>
      <c r="L16" s="246">
        <v>5858000</v>
      </c>
      <c r="M16" s="246">
        <v>91384800</v>
      </c>
      <c r="N16" s="246">
        <v>0</v>
      </c>
      <c r="O16" s="246">
        <v>133269500</v>
      </c>
      <c r="P16" s="246">
        <f t="shared" si="1"/>
        <v>0</v>
      </c>
      <c r="Q16" s="246">
        <v>133269500</v>
      </c>
    </row>
    <row r="17" spans="1:17" s="20" customFormat="1" ht="109.5" customHeight="1">
      <c r="A17" s="245"/>
      <c r="B17" s="194"/>
      <c r="C17" s="245">
        <v>78</v>
      </c>
      <c r="D17" s="245">
        <v>735</v>
      </c>
      <c r="E17" s="245">
        <v>736.4</v>
      </c>
      <c r="F17" s="245" t="s">
        <v>2</v>
      </c>
      <c r="G17" s="197">
        <v>469.4</v>
      </c>
      <c r="H17" s="197">
        <v>0</v>
      </c>
      <c r="I17" s="197">
        <v>469.4</v>
      </c>
      <c r="J17" s="246">
        <f t="shared" si="0"/>
        <v>24408800</v>
      </c>
      <c r="K17" s="246">
        <v>4459300</v>
      </c>
      <c r="L17" s="246">
        <v>4694000</v>
      </c>
      <c r="M17" s="246">
        <v>73226400</v>
      </c>
      <c r="N17" s="246">
        <v>0</v>
      </c>
      <c r="O17" s="246">
        <v>106788500</v>
      </c>
      <c r="P17" s="246">
        <f t="shared" si="1"/>
        <v>0</v>
      </c>
      <c r="Q17" s="246">
        <v>106788500</v>
      </c>
    </row>
    <row r="18" spans="1:17" ht="30.75" customHeight="1">
      <c r="A18" s="197">
        <v>7</v>
      </c>
      <c r="B18" s="247" t="s">
        <v>158</v>
      </c>
      <c r="C18" s="245"/>
      <c r="D18" s="245"/>
      <c r="E18" s="245"/>
      <c r="F18" s="245"/>
      <c r="G18" s="197">
        <v>0</v>
      </c>
      <c r="H18" s="197">
        <v>267</v>
      </c>
      <c r="I18" s="197">
        <v>267</v>
      </c>
      <c r="J18" s="246">
        <f t="shared" si="0"/>
        <v>0</v>
      </c>
      <c r="K18" s="246">
        <v>2536500</v>
      </c>
      <c r="L18" s="246">
        <v>0</v>
      </c>
      <c r="M18" s="246">
        <v>0</v>
      </c>
      <c r="N18" s="246">
        <v>6942000</v>
      </c>
      <c r="O18" s="246">
        <v>9478500</v>
      </c>
      <c r="P18" s="246">
        <f t="shared" si="1"/>
        <v>13884000</v>
      </c>
      <c r="Q18" s="246">
        <v>23362500</v>
      </c>
    </row>
    <row r="19" spans="1:17" ht="33" customHeight="1">
      <c r="A19" s="197">
        <v>8</v>
      </c>
      <c r="B19" s="247" t="s">
        <v>57</v>
      </c>
      <c r="C19" s="197">
        <v>78</v>
      </c>
      <c r="D19" s="197">
        <v>606</v>
      </c>
      <c r="E19" s="197">
        <v>505</v>
      </c>
      <c r="F19" s="197" t="s">
        <v>2</v>
      </c>
      <c r="G19" s="197">
        <v>505</v>
      </c>
      <c r="H19" s="197">
        <v>0</v>
      </c>
      <c r="I19" s="197">
        <v>505</v>
      </c>
      <c r="J19" s="246">
        <f t="shared" si="0"/>
        <v>26260000</v>
      </c>
      <c r="K19" s="246">
        <v>4797500</v>
      </c>
      <c r="L19" s="246">
        <v>5050000</v>
      </c>
      <c r="M19" s="246">
        <v>78780000</v>
      </c>
      <c r="N19" s="246">
        <v>0</v>
      </c>
      <c r="O19" s="246">
        <v>114887500</v>
      </c>
      <c r="P19" s="246">
        <f t="shared" si="1"/>
        <v>0</v>
      </c>
      <c r="Q19" s="246">
        <v>114887500</v>
      </c>
    </row>
    <row r="20" spans="1:17" ht="37.5" customHeight="1">
      <c r="A20" s="197"/>
      <c r="B20" s="196" t="s">
        <v>123</v>
      </c>
      <c r="C20" s="245">
        <v>78</v>
      </c>
      <c r="D20" s="245">
        <v>654</v>
      </c>
      <c r="E20" s="245">
        <v>159</v>
      </c>
      <c r="F20" s="245" t="s">
        <v>2</v>
      </c>
      <c r="G20" s="197">
        <v>75</v>
      </c>
      <c r="H20" s="197"/>
      <c r="I20" s="197">
        <v>75</v>
      </c>
      <c r="J20" s="246">
        <f t="shared" si="0"/>
        <v>3900000</v>
      </c>
      <c r="K20" s="246">
        <v>712500</v>
      </c>
      <c r="L20" s="246">
        <v>750000</v>
      </c>
      <c r="M20" s="246">
        <v>11700000</v>
      </c>
      <c r="N20" s="246">
        <v>0</v>
      </c>
      <c r="O20" s="246">
        <v>17062500</v>
      </c>
      <c r="P20" s="246">
        <f t="shared" si="1"/>
        <v>0</v>
      </c>
      <c r="Q20" s="246">
        <v>17062500</v>
      </c>
    </row>
    <row r="21" spans="1:17" ht="37.5" customHeight="1">
      <c r="A21" s="197"/>
      <c r="B21" s="196" t="s">
        <v>167</v>
      </c>
      <c r="C21" s="245"/>
      <c r="D21" s="245"/>
      <c r="E21" s="245"/>
      <c r="F21" s="245"/>
      <c r="G21" s="197">
        <v>84</v>
      </c>
      <c r="H21" s="197"/>
      <c r="I21" s="197">
        <v>84</v>
      </c>
      <c r="J21" s="246">
        <f t="shared" si="0"/>
        <v>4368000</v>
      </c>
      <c r="K21" s="246">
        <v>798000</v>
      </c>
      <c r="L21" s="246">
        <v>840000</v>
      </c>
      <c r="M21" s="246">
        <v>13104000</v>
      </c>
      <c r="N21" s="246">
        <v>0</v>
      </c>
      <c r="O21" s="246">
        <v>19110000</v>
      </c>
      <c r="P21" s="246">
        <f t="shared" si="1"/>
        <v>0</v>
      </c>
      <c r="Q21" s="246">
        <v>19110000</v>
      </c>
    </row>
    <row r="22" spans="1:17" ht="33.75" customHeight="1">
      <c r="A22" s="197">
        <v>9</v>
      </c>
      <c r="B22" s="247" t="s">
        <v>51</v>
      </c>
      <c r="C22" s="197">
        <v>77</v>
      </c>
      <c r="D22" s="197">
        <v>47</v>
      </c>
      <c r="E22" s="197">
        <v>1356.8</v>
      </c>
      <c r="F22" s="197" t="s">
        <v>2</v>
      </c>
      <c r="G22" s="197">
        <v>1356.8</v>
      </c>
      <c r="H22" s="197">
        <v>0</v>
      </c>
      <c r="I22" s="197">
        <v>1356.8</v>
      </c>
      <c r="J22" s="246">
        <f t="shared" si="0"/>
        <v>70553600</v>
      </c>
      <c r="K22" s="246">
        <v>12889600</v>
      </c>
      <c r="L22" s="246">
        <v>13568000</v>
      </c>
      <c r="M22" s="246">
        <v>211660800</v>
      </c>
      <c r="N22" s="246">
        <v>0</v>
      </c>
      <c r="O22" s="246">
        <v>308672000</v>
      </c>
      <c r="P22" s="246">
        <f t="shared" si="1"/>
        <v>0</v>
      </c>
      <c r="Q22" s="246">
        <v>308672000</v>
      </c>
    </row>
    <row r="23" spans="1:17" s="20" customFormat="1" ht="28.5" customHeight="1">
      <c r="A23" s="245">
        <v>10</v>
      </c>
      <c r="B23" s="194" t="s">
        <v>52</v>
      </c>
      <c r="C23" s="197">
        <v>77</v>
      </c>
      <c r="D23" s="197">
        <v>39</v>
      </c>
      <c r="E23" s="197">
        <v>748.5</v>
      </c>
      <c r="F23" s="197" t="s">
        <v>2</v>
      </c>
      <c r="G23" s="197">
        <v>748.5</v>
      </c>
      <c r="H23" s="197">
        <v>0</v>
      </c>
      <c r="I23" s="197">
        <v>748.5</v>
      </c>
      <c r="J23" s="246">
        <f t="shared" si="0"/>
        <v>38922000</v>
      </c>
      <c r="K23" s="246">
        <v>7110750</v>
      </c>
      <c r="L23" s="246">
        <v>7485000</v>
      </c>
      <c r="M23" s="246">
        <v>116766000</v>
      </c>
      <c r="N23" s="246">
        <v>0</v>
      </c>
      <c r="O23" s="246">
        <v>170283750</v>
      </c>
      <c r="P23" s="246">
        <f t="shared" si="1"/>
        <v>0</v>
      </c>
      <c r="Q23" s="246">
        <v>170283750</v>
      </c>
    </row>
    <row r="24" spans="1:17" ht="30" customHeight="1">
      <c r="A24" s="245"/>
      <c r="B24" s="194"/>
      <c r="C24" s="197">
        <v>78</v>
      </c>
      <c r="D24" s="197">
        <v>651</v>
      </c>
      <c r="E24" s="197">
        <v>450.7</v>
      </c>
      <c r="F24" s="197" t="s">
        <v>2</v>
      </c>
      <c r="G24" s="197">
        <v>450.7</v>
      </c>
      <c r="H24" s="197">
        <v>0</v>
      </c>
      <c r="I24" s="197">
        <v>450.7</v>
      </c>
      <c r="J24" s="246">
        <f t="shared" si="0"/>
        <v>23436400</v>
      </c>
      <c r="K24" s="246">
        <v>4281650</v>
      </c>
      <c r="L24" s="246">
        <v>4507000</v>
      </c>
      <c r="M24" s="246">
        <v>70309200</v>
      </c>
      <c r="N24" s="246">
        <v>0</v>
      </c>
      <c r="O24" s="246">
        <v>102534250</v>
      </c>
      <c r="P24" s="246">
        <f t="shared" si="1"/>
        <v>0</v>
      </c>
      <c r="Q24" s="246">
        <v>102534250</v>
      </c>
    </row>
    <row r="25" spans="1:17" ht="33" customHeight="1">
      <c r="A25" s="245">
        <v>11</v>
      </c>
      <c r="B25" s="194" t="s">
        <v>53</v>
      </c>
      <c r="C25" s="197">
        <v>77</v>
      </c>
      <c r="D25" s="197">
        <v>51</v>
      </c>
      <c r="E25" s="197">
        <v>611.4</v>
      </c>
      <c r="F25" s="197" t="s">
        <v>2</v>
      </c>
      <c r="G25" s="197">
        <v>611.4</v>
      </c>
      <c r="H25" s="197">
        <v>0</v>
      </c>
      <c r="I25" s="197">
        <v>611.4</v>
      </c>
      <c r="J25" s="246">
        <f t="shared" si="0"/>
        <v>31792800</v>
      </c>
      <c r="K25" s="246">
        <v>5808300</v>
      </c>
      <c r="L25" s="246">
        <v>6114000</v>
      </c>
      <c r="M25" s="246">
        <v>95378400</v>
      </c>
      <c r="N25" s="246">
        <v>0</v>
      </c>
      <c r="O25" s="246">
        <v>139093500</v>
      </c>
      <c r="P25" s="246">
        <f t="shared" si="1"/>
        <v>0</v>
      </c>
      <c r="Q25" s="246">
        <v>139093500</v>
      </c>
    </row>
    <row r="26" spans="1:17" s="20" customFormat="1" ht="33" customHeight="1">
      <c r="A26" s="245"/>
      <c r="B26" s="194"/>
      <c r="C26" s="197">
        <v>78</v>
      </c>
      <c r="D26" s="197">
        <v>575</v>
      </c>
      <c r="E26" s="197">
        <v>370.6</v>
      </c>
      <c r="F26" s="197" t="s">
        <v>2</v>
      </c>
      <c r="G26" s="197">
        <v>370.6</v>
      </c>
      <c r="H26" s="197">
        <v>0</v>
      </c>
      <c r="I26" s="197">
        <v>370.6</v>
      </c>
      <c r="J26" s="246">
        <f t="shared" si="0"/>
        <v>19271200</v>
      </c>
      <c r="K26" s="246">
        <v>3520700</v>
      </c>
      <c r="L26" s="246">
        <v>3706000</v>
      </c>
      <c r="M26" s="246">
        <v>57813600</v>
      </c>
      <c r="N26" s="246">
        <v>0</v>
      </c>
      <c r="O26" s="246">
        <v>84311500</v>
      </c>
      <c r="P26" s="246">
        <f t="shared" si="1"/>
        <v>0</v>
      </c>
      <c r="Q26" s="246">
        <v>84311500</v>
      </c>
    </row>
    <row r="27" spans="1:17" s="20" customFormat="1" ht="36.75" customHeight="1">
      <c r="A27" s="197">
        <v>12</v>
      </c>
      <c r="B27" s="247" t="s">
        <v>131</v>
      </c>
      <c r="C27" s="197">
        <v>77</v>
      </c>
      <c r="D27" s="197">
        <v>49</v>
      </c>
      <c r="E27" s="197">
        <v>749.1</v>
      </c>
      <c r="F27" s="197" t="s">
        <v>2</v>
      </c>
      <c r="G27" s="197">
        <v>749.1</v>
      </c>
      <c r="H27" s="197">
        <v>0</v>
      </c>
      <c r="I27" s="197">
        <v>749.1</v>
      </c>
      <c r="J27" s="246">
        <f t="shared" si="0"/>
        <v>38953200</v>
      </c>
      <c r="K27" s="246">
        <v>7116450</v>
      </c>
      <c r="L27" s="246">
        <v>7491000</v>
      </c>
      <c r="M27" s="246">
        <v>116859600</v>
      </c>
      <c r="N27" s="246">
        <v>0</v>
      </c>
      <c r="O27" s="246">
        <v>170420250</v>
      </c>
      <c r="P27" s="246">
        <f t="shared" si="1"/>
        <v>0</v>
      </c>
      <c r="Q27" s="246">
        <v>170420250</v>
      </c>
    </row>
    <row r="28" spans="1:17" s="20" customFormat="1" ht="28.5" customHeight="1">
      <c r="A28" s="245">
        <v>13</v>
      </c>
      <c r="B28" s="194" t="s">
        <v>62</v>
      </c>
      <c r="C28" s="197">
        <v>78</v>
      </c>
      <c r="D28" s="197">
        <v>617</v>
      </c>
      <c r="E28" s="197">
        <v>413</v>
      </c>
      <c r="F28" s="197" t="s">
        <v>2</v>
      </c>
      <c r="G28" s="197">
        <v>413</v>
      </c>
      <c r="H28" s="197">
        <v>0</v>
      </c>
      <c r="I28" s="197">
        <v>413</v>
      </c>
      <c r="J28" s="246">
        <f t="shared" si="0"/>
        <v>21476000</v>
      </c>
      <c r="K28" s="246">
        <v>3923500</v>
      </c>
      <c r="L28" s="246">
        <v>4130000</v>
      </c>
      <c r="M28" s="246">
        <v>64428000</v>
      </c>
      <c r="N28" s="246">
        <v>0</v>
      </c>
      <c r="O28" s="246">
        <v>93957500</v>
      </c>
      <c r="P28" s="246">
        <f t="shared" si="1"/>
        <v>0</v>
      </c>
      <c r="Q28" s="246">
        <v>93957500</v>
      </c>
    </row>
    <row r="29" spans="1:17" s="26" customFormat="1" ht="26.25" customHeight="1">
      <c r="A29" s="245"/>
      <c r="B29" s="194"/>
      <c r="C29" s="197">
        <v>77</v>
      </c>
      <c r="D29" s="197">
        <v>50</v>
      </c>
      <c r="E29" s="197">
        <v>488</v>
      </c>
      <c r="F29" s="197" t="s">
        <v>2</v>
      </c>
      <c r="G29" s="197">
        <v>488</v>
      </c>
      <c r="H29" s="197">
        <v>0</v>
      </c>
      <c r="I29" s="197">
        <v>488</v>
      </c>
      <c r="J29" s="246">
        <f t="shared" si="0"/>
        <v>25376000</v>
      </c>
      <c r="K29" s="246">
        <v>4636000</v>
      </c>
      <c r="L29" s="246">
        <v>4880000</v>
      </c>
      <c r="M29" s="246">
        <v>76128000</v>
      </c>
      <c r="N29" s="246">
        <v>0</v>
      </c>
      <c r="O29" s="246">
        <v>111020000</v>
      </c>
      <c r="P29" s="246">
        <f t="shared" si="1"/>
        <v>0</v>
      </c>
      <c r="Q29" s="246">
        <v>111020000</v>
      </c>
    </row>
    <row r="30" spans="1:17" s="20" customFormat="1" ht="34.5" customHeight="1">
      <c r="A30" s="245"/>
      <c r="B30" s="194"/>
      <c r="C30" s="197">
        <v>78</v>
      </c>
      <c r="D30" s="197">
        <v>1159</v>
      </c>
      <c r="E30" s="197">
        <v>124.7</v>
      </c>
      <c r="F30" s="197" t="s">
        <v>2</v>
      </c>
      <c r="G30" s="197">
        <v>0</v>
      </c>
      <c r="H30" s="197">
        <v>124.7</v>
      </c>
      <c r="I30" s="197">
        <v>124.7</v>
      </c>
      <c r="J30" s="246">
        <f t="shared" si="0"/>
        <v>0</v>
      </c>
      <c r="K30" s="246">
        <v>1184650</v>
      </c>
      <c r="L30" s="246">
        <v>0</v>
      </c>
      <c r="M30" s="246">
        <v>0</v>
      </c>
      <c r="N30" s="246">
        <v>3242200</v>
      </c>
      <c r="O30" s="246">
        <v>4426850</v>
      </c>
      <c r="P30" s="246">
        <f t="shared" si="1"/>
        <v>6484400</v>
      </c>
      <c r="Q30" s="246">
        <v>10911250</v>
      </c>
    </row>
    <row r="31" spans="1:17" s="27" customFormat="1" ht="42.75" customHeight="1">
      <c r="A31" s="197">
        <v>14</v>
      </c>
      <c r="B31" s="247" t="s">
        <v>124</v>
      </c>
      <c r="C31" s="197">
        <v>78</v>
      </c>
      <c r="D31" s="197">
        <v>1125</v>
      </c>
      <c r="E31" s="197">
        <v>247</v>
      </c>
      <c r="F31" s="197" t="s">
        <v>2</v>
      </c>
      <c r="G31" s="197">
        <v>247</v>
      </c>
      <c r="H31" s="197">
        <v>0</v>
      </c>
      <c r="I31" s="197">
        <v>247</v>
      </c>
      <c r="J31" s="246">
        <f t="shared" si="0"/>
        <v>12844000</v>
      </c>
      <c r="K31" s="246">
        <v>2346500</v>
      </c>
      <c r="L31" s="246">
        <v>2470000</v>
      </c>
      <c r="M31" s="246">
        <v>38532000</v>
      </c>
      <c r="N31" s="246">
        <v>0</v>
      </c>
      <c r="O31" s="246">
        <v>56192500</v>
      </c>
      <c r="P31" s="246">
        <f t="shared" si="1"/>
        <v>0</v>
      </c>
      <c r="Q31" s="246">
        <v>56192500</v>
      </c>
    </row>
    <row r="32" spans="1:17" ht="35.25" customHeight="1">
      <c r="A32" s="197">
        <v>15</v>
      </c>
      <c r="B32" s="247" t="s">
        <v>60</v>
      </c>
      <c r="C32" s="197">
        <v>78</v>
      </c>
      <c r="D32" s="197">
        <v>656</v>
      </c>
      <c r="E32" s="197">
        <v>395.5</v>
      </c>
      <c r="F32" s="197" t="s">
        <v>2</v>
      </c>
      <c r="G32" s="197">
        <v>395.5</v>
      </c>
      <c r="H32" s="197">
        <v>0</v>
      </c>
      <c r="I32" s="197">
        <v>395.5</v>
      </c>
      <c r="J32" s="246">
        <f t="shared" si="0"/>
        <v>20566000</v>
      </c>
      <c r="K32" s="246">
        <v>3757250</v>
      </c>
      <c r="L32" s="246">
        <v>3955000</v>
      </c>
      <c r="M32" s="246">
        <v>61698000</v>
      </c>
      <c r="N32" s="246">
        <v>0</v>
      </c>
      <c r="O32" s="246">
        <v>89976250</v>
      </c>
      <c r="P32" s="246">
        <f t="shared" si="1"/>
        <v>0</v>
      </c>
      <c r="Q32" s="246">
        <v>89976250</v>
      </c>
    </row>
    <row r="33" spans="1:17" ht="35.25" customHeight="1">
      <c r="A33" s="197"/>
      <c r="B33" s="247"/>
      <c r="C33" s="197">
        <v>78</v>
      </c>
      <c r="D33" s="197">
        <v>724</v>
      </c>
      <c r="E33" s="197">
        <v>327.8</v>
      </c>
      <c r="F33" s="197" t="s">
        <v>2</v>
      </c>
      <c r="G33" s="197">
        <v>268.90000000000003</v>
      </c>
      <c r="H33" s="197">
        <v>0</v>
      </c>
      <c r="I33" s="197">
        <v>268.90000000000003</v>
      </c>
      <c r="J33" s="246">
        <f t="shared" si="0"/>
        <v>13982800.000000002</v>
      </c>
      <c r="K33" s="246">
        <v>2554550.0000000005</v>
      </c>
      <c r="L33" s="246">
        <v>2689000.0000000005</v>
      </c>
      <c r="M33" s="246">
        <v>41948400.00000001</v>
      </c>
      <c r="N33" s="246">
        <v>0</v>
      </c>
      <c r="O33" s="246">
        <v>61174750.000000015</v>
      </c>
      <c r="P33" s="246">
        <f t="shared" si="1"/>
        <v>0</v>
      </c>
      <c r="Q33" s="246">
        <v>61174750.000000015</v>
      </c>
    </row>
    <row r="34" spans="1:17" ht="35.25" customHeight="1">
      <c r="A34" s="197">
        <v>16</v>
      </c>
      <c r="B34" s="247" t="s">
        <v>54</v>
      </c>
      <c r="C34" s="197">
        <v>78</v>
      </c>
      <c r="D34" s="197">
        <v>717</v>
      </c>
      <c r="E34" s="197">
        <v>641.8</v>
      </c>
      <c r="F34" s="197" t="s">
        <v>2</v>
      </c>
      <c r="G34" s="197">
        <v>641.8</v>
      </c>
      <c r="H34" s="197">
        <v>0</v>
      </c>
      <c r="I34" s="197">
        <v>641.8</v>
      </c>
      <c r="J34" s="246">
        <f t="shared" si="0"/>
        <v>33373599.999999996</v>
      </c>
      <c r="K34" s="246">
        <v>6097100</v>
      </c>
      <c r="L34" s="246">
        <v>6418000</v>
      </c>
      <c r="M34" s="246">
        <v>100120800</v>
      </c>
      <c r="N34" s="246">
        <v>0</v>
      </c>
      <c r="O34" s="246">
        <v>146009500</v>
      </c>
      <c r="P34" s="246">
        <f t="shared" si="1"/>
        <v>0</v>
      </c>
      <c r="Q34" s="246">
        <v>146009500</v>
      </c>
    </row>
    <row r="35" spans="1:17" ht="35.25" customHeight="1">
      <c r="A35" s="245">
        <v>17</v>
      </c>
      <c r="B35" s="194" t="s">
        <v>125</v>
      </c>
      <c r="C35" s="197">
        <v>77</v>
      </c>
      <c r="D35" s="197">
        <v>40</v>
      </c>
      <c r="E35" s="197">
        <v>805.5</v>
      </c>
      <c r="F35" s="197">
        <v>0</v>
      </c>
      <c r="G35" s="197">
        <v>805.5</v>
      </c>
      <c r="H35" s="197">
        <v>0</v>
      </c>
      <c r="I35" s="197">
        <v>805.5</v>
      </c>
      <c r="J35" s="246">
        <f t="shared" si="0"/>
        <v>41886000</v>
      </c>
      <c r="K35" s="246">
        <v>7652250</v>
      </c>
      <c r="L35" s="246">
        <v>8055000</v>
      </c>
      <c r="M35" s="246">
        <v>125658000</v>
      </c>
      <c r="N35" s="246">
        <v>0</v>
      </c>
      <c r="O35" s="246">
        <v>183251250</v>
      </c>
      <c r="P35" s="246">
        <f t="shared" si="1"/>
        <v>0</v>
      </c>
      <c r="Q35" s="246">
        <v>183251250</v>
      </c>
    </row>
    <row r="36" spans="1:17" ht="30" customHeight="1">
      <c r="A36" s="245"/>
      <c r="B36" s="194"/>
      <c r="C36" s="197">
        <v>78</v>
      </c>
      <c r="D36" s="197">
        <v>629</v>
      </c>
      <c r="E36" s="197">
        <v>599.8</v>
      </c>
      <c r="F36" s="197">
        <v>0</v>
      </c>
      <c r="G36" s="197">
        <v>599.8</v>
      </c>
      <c r="H36" s="197">
        <v>0</v>
      </c>
      <c r="I36" s="197">
        <v>599.8</v>
      </c>
      <c r="J36" s="246">
        <f t="shared" si="0"/>
        <v>31189599.999999996</v>
      </c>
      <c r="K36" s="246">
        <v>5698100</v>
      </c>
      <c r="L36" s="246">
        <v>5998000</v>
      </c>
      <c r="M36" s="246">
        <v>93568800</v>
      </c>
      <c r="N36" s="246">
        <v>0</v>
      </c>
      <c r="O36" s="246">
        <v>136454500</v>
      </c>
      <c r="P36" s="246">
        <f t="shared" si="1"/>
        <v>0</v>
      </c>
      <c r="Q36" s="246">
        <v>136454500</v>
      </c>
    </row>
    <row r="37" spans="1:17" ht="34.5" customHeight="1">
      <c r="A37" s="197">
        <v>18</v>
      </c>
      <c r="B37" s="247" t="s">
        <v>146</v>
      </c>
      <c r="C37" s="197">
        <v>78</v>
      </c>
      <c r="D37" s="197">
        <v>1124</v>
      </c>
      <c r="E37" s="197">
        <v>362.2</v>
      </c>
      <c r="F37" s="197">
        <v>0</v>
      </c>
      <c r="G37" s="197">
        <v>362.2</v>
      </c>
      <c r="H37" s="197">
        <v>0</v>
      </c>
      <c r="I37" s="197">
        <v>362.2</v>
      </c>
      <c r="J37" s="246">
        <f t="shared" si="0"/>
        <v>18834400</v>
      </c>
      <c r="K37" s="246">
        <v>3440900</v>
      </c>
      <c r="L37" s="246">
        <v>3622000</v>
      </c>
      <c r="M37" s="246">
        <v>56503200</v>
      </c>
      <c r="N37" s="246">
        <v>0</v>
      </c>
      <c r="O37" s="246">
        <v>82400500</v>
      </c>
      <c r="P37" s="246">
        <f t="shared" si="1"/>
        <v>0</v>
      </c>
      <c r="Q37" s="246">
        <v>82400500</v>
      </c>
    </row>
    <row r="38" spans="1:17" ht="30.75" customHeight="1">
      <c r="A38" s="197">
        <v>19</v>
      </c>
      <c r="B38" s="247" t="s">
        <v>147</v>
      </c>
      <c r="C38" s="197">
        <v>78</v>
      </c>
      <c r="D38" s="197">
        <v>670</v>
      </c>
      <c r="E38" s="197">
        <v>465.2</v>
      </c>
      <c r="F38" s="197" t="s">
        <v>2</v>
      </c>
      <c r="G38" s="197">
        <v>465.2</v>
      </c>
      <c r="H38" s="197">
        <v>0</v>
      </c>
      <c r="I38" s="197">
        <v>465.2</v>
      </c>
      <c r="J38" s="246">
        <f t="shared" si="0"/>
        <v>24190400</v>
      </c>
      <c r="K38" s="246">
        <v>4419400</v>
      </c>
      <c r="L38" s="246">
        <v>4652000</v>
      </c>
      <c r="M38" s="246">
        <v>72571200</v>
      </c>
      <c r="N38" s="246">
        <v>0</v>
      </c>
      <c r="O38" s="246">
        <v>105833000</v>
      </c>
      <c r="P38" s="246">
        <f t="shared" si="1"/>
        <v>0</v>
      </c>
      <c r="Q38" s="246">
        <v>105833000</v>
      </c>
    </row>
    <row r="39" spans="1:17" ht="35.25" customHeight="1">
      <c r="A39" s="197">
        <v>20</v>
      </c>
      <c r="B39" s="247" t="s">
        <v>127</v>
      </c>
      <c r="C39" s="197">
        <v>78</v>
      </c>
      <c r="D39" s="197">
        <v>721</v>
      </c>
      <c r="E39" s="197">
        <v>398.3</v>
      </c>
      <c r="F39" s="197" t="s">
        <v>2</v>
      </c>
      <c r="G39" s="197">
        <v>398.3</v>
      </c>
      <c r="H39" s="197">
        <v>0</v>
      </c>
      <c r="I39" s="197">
        <v>398.3</v>
      </c>
      <c r="J39" s="246">
        <f t="shared" si="0"/>
        <v>20711600</v>
      </c>
      <c r="K39" s="246">
        <v>3783850</v>
      </c>
      <c r="L39" s="246">
        <v>3983000</v>
      </c>
      <c r="M39" s="246">
        <v>62134800</v>
      </c>
      <c r="N39" s="246">
        <v>0</v>
      </c>
      <c r="O39" s="246">
        <v>90613250</v>
      </c>
      <c r="P39" s="246">
        <f t="shared" si="1"/>
        <v>0</v>
      </c>
      <c r="Q39" s="246">
        <v>90613250</v>
      </c>
    </row>
    <row r="40" spans="1:17" ht="34.5" customHeight="1">
      <c r="A40" s="245">
        <v>21</v>
      </c>
      <c r="B40" s="194" t="s">
        <v>55</v>
      </c>
      <c r="C40" s="197">
        <v>78</v>
      </c>
      <c r="D40" s="197">
        <v>630</v>
      </c>
      <c r="E40" s="197">
        <v>460.5</v>
      </c>
      <c r="F40" s="197" t="s">
        <v>2</v>
      </c>
      <c r="G40" s="197">
        <v>460.5</v>
      </c>
      <c r="H40" s="197">
        <v>0</v>
      </c>
      <c r="I40" s="197">
        <v>460.5</v>
      </c>
      <c r="J40" s="246">
        <f t="shared" si="0"/>
        <v>23946000</v>
      </c>
      <c r="K40" s="246">
        <v>4374750</v>
      </c>
      <c r="L40" s="246">
        <v>4605000</v>
      </c>
      <c r="M40" s="246">
        <v>71838000</v>
      </c>
      <c r="N40" s="246">
        <v>0</v>
      </c>
      <c r="O40" s="246">
        <v>104763750</v>
      </c>
      <c r="P40" s="246">
        <f t="shared" si="1"/>
        <v>0</v>
      </c>
      <c r="Q40" s="246">
        <v>104763750</v>
      </c>
    </row>
    <row r="41" spans="1:17" ht="42.75" customHeight="1">
      <c r="A41" s="245"/>
      <c r="B41" s="194"/>
      <c r="C41" s="197">
        <v>78</v>
      </c>
      <c r="D41" s="197">
        <v>653</v>
      </c>
      <c r="E41" s="197">
        <v>594.3</v>
      </c>
      <c r="F41" s="197" t="s">
        <v>2</v>
      </c>
      <c r="G41" s="197">
        <v>594.3</v>
      </c>
      <c r="H41" s="197">
        <v>0</v>
      </c>
      <c r="I41" s="197">
        <v>594.3</v>
      </c>
      <c r="J41" s="246">
        <f t="shared" si="0"/>
        <v>30903599.999999996</v>
      </c>
      <c r="K41" s="246">
        <v>5645850</v>
      </c>
      <c r="L41" s="246">
        <v>5943000</v>
      </c>
      <c r="M41" s="246">
        <v>92710800</v>
      </c>
      <c r="N41" s="246">
        <v>0</v>
      </c>
      <c r="O41" s="246">
        <v>135203250</v>
      </c>
      <c r="P41" s="246">
        <f t="shared" si="1"/>
        <v>0</v>
      </c>
      <c r="Q41" s="246">
        <v>135203250</v>
      </c>
    </row>
    <row r="42" spans="1:17" ht="36.75" customHeight="1">
      <c r="A42" s="197">
        <v>22</v>
      </c>
      <c r="B42" s="247" t="s">
        <v>9</v>
      </c>
      <c r="C42" s="197">
        <v>78</v>
      </c>
      <c r="D42" s="197">
        <v>718</v>
      </c>
      <c r="E42" s="197">
        <v>369.7</v>
      </c>
      <c r="F42" s="197" t="s">
        <v>2</v>
      </c>
      <c r="G42" s="197">
        <v>369.7</v>
      </c>
      <c r="H42" s="197">
        <v>0</v>
      </c>
      <c r="I42" s="197">
        <v>369.7</v>
      </c>
      <c r="J42" s="246">
        <f t="shared" si="0"/>
        <v>19224400</v>
      </c>
      <c r="K42" s="246">
        <v>3512150</v>
      </c>
      <c r="L42" s="246">
        <v>3697000</v>
      </c>
      <c r="M42" s="246">
        <v>57673200</v>
      </c>
      <c r="N42" s="246">
        <v>0</v>
      </c>
      <c r="O42" s="246">
        <v>84106750</v>
      </c>
      <c r="P42" s="246">
        <f t="shared" si="1"/>
        <v>0</v>
      </c>
      <c r="Q42" s="246">
        <v>84106750</v>
      </c>
    </row>
    <row r="43" spans="1:17" ht="36.75" customHeight="1">
      <c r="A43" s="197">
        <v>23</v>
      </c>
      <c r="B43" s="247" t="s">
        <v>56</v>
      </c>
      <c r="C43" s="197">
        <v>78</v>
      </c>
      <c r="D43" s="197">
        <v>743</v>
      </c>
      <c r="E43" s="197">
        <v>503.3</v>
      </c>
      <c r="F43" s="197" t="s">
        <v>2</v>
      </c>
      <c r="G43" s="197">
        <v>503.3</v>
      </c>
      <c r="H43" s="197">
        <v>0</v>
      </c>
      <c r="I43" s="197">
        <v>503.3</v>
      </c>
      <c r="J43" s="246">
        <f t="shared" si="0"/>
        <v>26171600</v>
      </c>
      <c r="K43" s="246">
        <v>4781350</v>
      </c>
      <c r="L43" s="246">
        <v>5033000</v>
      </c>
      <c r="M43" s="246">
        <v>78514800</v>
      </c>
      <c r="N43" s="246">
        <v>0</v>
      </c>
      <c r="O43" s="246">
        <v>114500750</v>
      </c>
      <c r="P43" s="246">
        <f t="shared" si="1"/>
        <v>0</v>
      </c>
      <c r="Q43" s="246">
        <v>114500750</v>
      </c>
    </row>
    <row r="44" spans="1:17" ht="36.75" customHeight="1">
      <c r="A44" s="197">
        <v>24</v>
      </c>
      <c r="B44" s="247" t="s">
        <v>160</v>
      </c>
      <c r="C44" s="197">
        <v>78</v>
      </c>
      <c r="D44" s="197">
        <v>745</v>
      </c>
      <c r="E44" s="197">
        <v>189.6</v>
      </c>
      <c r="F44" s="197" t="s">
        <v>2</v>
      </c>
      <c r="G44" s="197">
        <v>189.6</v>
      </c>
      <c r="H44" s="197">
        <v>0</v>
      </c>
      <c r="I44" s="197">
        <v>189.6</v>
      </c>
      <c r="J44" s="246">
        <f t="shared" si="0"/>
        <v>9859200</v>
      </c>
      <c r="K44" s="246">
        <v>1801200</v>
      </c>
      <c r="L44" s="246">
        <v>1896000</v>
      </c>
      <c r="M44" s="246">
        <v>29577600</v>
      </c>
      <c r="N44" s="246">
        <v>0</v>
      </c>
      <c r="O44" s="246">
        <v>43134000</v>
      </c>
      <c r="P44" s="246">
        <f t="shared" si="1"/>
        <v>0</v>
      </c>
      <c r="Q44" s="246">
        <v>43134000</v>
      </c>
    </row>
    <row r="45" spans="1:17" ht="36.75" customHeight="1">
      <c r="A45" s="245">
        <v>25</v>
      </c>
      <c r="B45" s="194" t="s">
        <v>68</v>
      </c>
      <c r="C45" s="197">
        <v>78</v>
      </c>
      <c r="D45" s="197">
        <v>742</v>
      </c>
      <c r="E45" s="197">
        <v>494</v>
      </c>
      <c r="F45" s="197" t="s">
        <v>2</v>
      </c>
      <c r="G45" s="197">
        <v>494</v>
      </c>
      <c r="H45" s="197">
        <v>0</v>
      </c>
      <c r="I45" s="197">
        <v>494</v>
      </c>
      <c r="J45" s="246">
        <f t="shared" si="0"/>
        <v>25688000</v>
      </c>
      <c r="K45" s="246">
        <v>4693000</v>
      </c>
      <c r="L45" s="246">
        <v>4940000</v>
      </c>
      <c r="M45" s="246">
        <v>77064000</v>
      </c>
      <c r="N45" s="246">
        <v>0</v>
      </c>
      <c r="O45" s="246">
        <v>112385000</v>
      </c>
      <c r="P45" s="246">
        <f t="shared" si="1"/>
        <v>0</v>
      </c>
      <c r="Q45" s="246">
        <v>112385000</v>
      </c>
    </row>
    <row r="46" spans="1:17" ht="36.75" customHeight="1">
      <c r="A46" s="245"/>
      <c r="B46" s="194"/>
      <c r="C46" s="197">
        <v>78</v>
      </c>
      <c r="D46" s="197">
        <v>690</v>
      </c>
      <c r="E46" s="197">
        <v>1327.8</v>
      </c>
      <c r="F46" s="197" t="s">
        <v>2</v>
      </c>
      <c r="G46" s="197">
        <v>1327.8</v>
      </c>
      <c r="H46" s="197">
        <v>0</v>
      </c>
      <c r="I46" s="197">
        <v>1327.8</v>
      </c>
      <c r="J46" s="246">
        <f t="shared" si="0"/>
        <v>69045600</v>
      </c>
      <c r="K46" s="246">
        <v>12614100</v>
      </c>
      <c r="L46" s="246">
        <v>13278000</v>
      </c>
      <c r="M46" s="246">
        <v>207136800</v>
      </c>
      <c r="N46" s="246">
        <v>0</v>
      </c>
      <c r="O46" s="246">
        <v>302074500</v>
      </c>
      <c r="P46" s="246">
        <f t="shared" si="1"/>
        <v>0</v>
      </c>
      <c r="Q46" s="246">
        <v>302074500</v>
      </c>
    </row>
    <row r="47" spans="1:17" ht="120.75" customHeight="1">
      <c r="A47" s="197">
        <v>26</v>
      </c>
      <c r="B47" s="247" t="s">
        <v>171</v>
      </c>
      <c r="C47" s="197">
        <v>78</v>
      </c>
      <c r="D47" s="197">
        <v>684</v>
      </c>
      <c r="E47" s="197">
        <v>422.5</v>
      </c>
      <c r="F47" s="197" t="s">
        <v>2</v>
      </c>
      <c r="G47" s="197">
        <v>422.5</v>
      </c>
      <c r="H47" s="197">
        <v>0</v>
      </c>
      <c r="I47" s="197">
        <v>422.5</v>
      </c>
      <c r="J47" s="246">
        <f t="shared" si="0"/>
        <v>21970000</v>
      </c>
      <c r="K47" s="246">
        <v>4013750</v>
      </c>
      <c r="L47" s="246">
        <v>4225000</v>
      </c>
      <c r="M47" s="246">
        <v>65910000</v>
      </c>
      <c r="N47" s="246">
        <v>0</v>
      </c>
      <c r="O47" s="246">
        <v>96118750</v>
      </c>
      <c r="P47" s="246">
        <f t="shared" si="1"/>
        <v>0</v>
      </c>
      <c r="Q47" s="246">
        <v>96118750</v>
      </c>
    </row>
    <row r="48" spans="1:17" ht="45" customHeight="1">
      <c r="A48" s="245">
        <v>27</v>
      </c>
      <c r="B48" s="247" t="s">
        <v>175</v>
      </c>
      <c r="C48" s="197">
        <v>78</v>
      </c>
      <c r="D48" s="197">
        <v>727</v>
      </c>
      <c r="E48" s="197">
        <v>705.5</v>
      </c>
      <c r="F48" s="197" t="s">
        <v>2</v>
      </c>
      <c r="G48" s="197">
        <v>705.5</v>
      </c>
      <c r="H48" s="197">
        <v>0</v>
      </c>
      <c r="I48" s="197">
        <v>705.5</v>
      </c>
      <c r="J48" s="246">
        <f t="shared" si="0"/>
        <v>36686000</v>
      </c>
      <c r="K48" s="246">
        <v>6702250</v>
      </c>
      <c r="L48" s="246">
        <v>7055000</v>
      </c>
      <c r="M48" s="246">
        <v>110058000</v>
      </c>
      <c r="N48" s="246">
        <v>0</v>
      </c>
      <c r="O48" s="246">
        <v>160501250</v>
      </c>
      <c r="P48" s="246">
        <f t="shared" si="1"/>
        <v>0</v>
      </c>
      <c r="Q48" s="246">
        <v>160501250</v>
      </c>
    </row>
    <row r="49" spans="1:17" ht="45" customHeight="1">
      <c r="A49" s="245"/>
      <c r="B49" s="247" t="s">
        <v>179</v>
      </c>
      <c r="C49" s="197">
        <v>78</v>
      </c>
      <c r="D49" s="197">
        <v>674</v>
      </c>
      <c r="E49" s="197">
        <v>264.4</v>
      </c>
      <c r="F49" s="197" t="s">
        <v>2</v>
      </c>
      <c r="G49" s="197">
        <v>0</v>
      </c>
      <c r="H49" s="197">
        <v>264.4</v>
      </c>
      <c r="I49" s="197">
        <v>264.4</v>
      </c>
      <c r="J49" s="246">
        <f t="shared" si="0"/>
        <v>0</v>
      </c>
      <c r="K49" s="246">
        <v>2511800</v>
      </c>
      <c r="L49" s="246">
        <v>0</v>
      </c>
      <c r="M49" s="246">
        <v>0</v>
      </c>
      <c r="N49" s="246">
        <v>6874399.999999999</v>
      </c>
      <c r="O49" s="246">
        <v>9386200</v>
      </c>
      <c r="P49" s="246">
        <f t="shared" si="1"/>
        <v>13748799.999999998</v>
      </c>
      <c r="Q49" s="246">
        <v>23135000</v>
      </c>
    </row>
    <row r="50" spans="1:17" ht="36.75" customHeight="1">
      <c r="A50" s="197">
        <v>28</v>
      </c>
      <c r="B50" s="247" t="s">
        <v>58</v>
      </c>
      <c r="C50" s="197">
        <v>78</v>
      </c>
      <c r="D50" s="197">
        <v>622</v>
      </c>
      <c r="E50" s="197">
        <v>374</v>
      </c>
      <c r="F50" s="197" t="s">
        <v>2</v>
      </c>
      <c r="G50" s="197">
        <v>167.6</v>
      </c>
      <c r="H50" s="197">
        <v>0</v>
      </c>
      <c r="I50" s="197">
        <v>167.6</v>
      </c>
      <c r="J50" s="246">
        <f t="shared" si="0"/>
        <v>8715200</v>
      </c>
      <c r="K50" s="246">
        <v>1592200</v>
      </c>
      <c r="L50" s="246">
        <v>1676000</v>
      </c>
      <c r="M50" s="246">
        <v>26145600</v>
      </c>
      <c r="N50" s="246">
        <v>0</v>
      </c>
      <c r="O50" s="246">
        <v>38129000</v>
      </c>
      <c r="P50" s="246">
        <f t="shared" si="1"/>
        <v>0</v>
      </c>
      <c r="Q50" s="246">
        <v>38129000</v>
      </c>
    </row>
    <row r="51" spans="1:17" ht="36.75" customHeight="1">
      <c r="A51" s="245">
        <v>29</v>
      </c>
      <c r="B51" s="194" t="s">
        <v>66</v>
      </c>
      <c r="C51" s="197">
        <v>78</v>
      </c>
      <c r="D51" s="197">
        <v>1175</v>
      </c>
      <c r="E51" s="197">
        <v>303.7</v>
      </c>
      <c r="F51" s="197" t="s">
        <v>2</v>
      </c>
      <c r="G51" s="197">
        <v>303.7</v>
      </c>
      <c r="H51" s="197">
        <v>0</v>
      </c>
      <c r="I51" s="197">
        <v>303.7</v>
      </c>
      <c r="J51" s="246">
        <f t="shared" si="0"/>
        <v>15792400</v>
      </c>
      <c r="K51" s="246">
        <v>2885150</v>
      </c>
      <c r="L51" s="246">
        <v>3037000</v>
      </c>
      <c r="M51" s="246">
        <v>47377200</v>
      </c>
      <c r="N51" s="246">
        <v>0</v>
      </c>
      <c r="O51" s="246">
        <v>69091750</v>
      </c>
      <c r="P51" s="246">
        <f t="shared" si="1"/>
        <v>0</v>
      </c>
      <c r="Q51" s="246">
        <v>69091750</v>
      </c>
    </row>
    <row r="52" spans="1:17" ht="36.75" customHeight="1">
      <c r="A52" s="245"/>
      <c r="B52" s="194"/>
      <c r="C52" s="197">
        <v>78</v>
      </c>
      <c r="D52" s="197">
        <v>698</v>
      </c>
      <c r="E52" s="197">
        <v>248</v>
      </c>
      <c r="F52" s="197" t="s">
        <v>2</v>
      </c>
      <c r="G52" s="197">
        <v>65</v>
      </c>
      <c r="H52" s="197">
        <v>0</v>
      </c>
      <c r="I52" s="197">
        <v>65</v>
      </c>
      <c r="J52" s="246">
        <f t="shared" si="0"/>
        <v>3380000</v>
      </c>
      <c r="K52" s="246">
        <v>617500</v>
      </c>
      <c r="L52" s="246">
        <v>650000</v>
      </c>
      <c r="M52" s="246">
        <v>10140000</v>
      </c>
      <c r="N52" s="246">
        <v>0</v>
      </c>
      <c r="O52" s="246">
        <v>14787500</v>
      </c>
      <c r="P52" s="246">
        <f t="shared" si="1"/>
        <v>0</v>
      </c>
      <c r="Q52" s="246">
        <v>14787500</v>
      </c>
    </row>
    <row r="53" spans="1:17" ht="36.75" customHeight="1">
      <c r="A53" s="197">
        <v>30</v>
      </c>
      <c r="B53" s="247" t="s">
        <v>65</v>
      </c>
      <c r="C53" s="197">
        <v>78</v>
      </c>
      <c r="D53" s="197">
        <v>1184</v>
      </c>
      <c r="E53" s="197">
        <v>407.9</v>
      </c>
      <c r="F53" s="197" t="s">
        <v>2</v>
      </c>
      <c r="G53" s="197">
        <v>407.9</v>
      </c>
      <c r="H53" s="197">
        <v>0</v>
      </c>
      <c r="I53" s="197">
        <v>407.9</v>
      </c>
      <c r="J53" s="246">
        <f t="shared" si="0"/>
        <v>21210800</v>
      </c>
      <c r="K53" s="246">
        <v>3875050</v>
      </c>
      <c r="L53" s="246">
        <v>4079000</v>
      </c>
      <c r="M53" s="246">
        <v>63632400</v>
      </c>
      <c r="N53" s="246">
        <v>0</v>
      </c>
      <c r="O53" s="246">
        <v>92797250</v>
      </c>
      <c r="P53" s="246">
        <f t="shared" si="1"/>
        <v>0</v>
      </c>
      <c r="Q53" s="246">
        <v>92797250</v>
      </c>
    </row>
    <row r="54" spans="1:17" ht="36.75" customHeight="1">
      <c r="A54" s="245">
        <v>31</v>
      </c>
      <c r="B54" s="194" t="s">
        <v>61</v>
      </c>
      <c r="C54" s="197">
        <v>78</v>
      </c>
      <c r="D54" s="197">
        <v>753</v>
      </c>
      <c r="E54" s="197">
        <v>149.6</v>
      </c>
      <c r="F54" s="197" t="s">
        <v>2</v>
      </c>
      <c r="G54" s="197">
        <v>149.6</v>
      </c>
      <c r="H54" s="197">
        <v>0</v>
      </c>
      <c r="I54" s="197">
        <v>149.6</v>
      </c>
      <c r="J54" s="246">
        <f t="shared" si="0"/>
        <v>7779200</v>
      </c>
      <c r="K54" s="246">
        <v>1421200</v>
      </c>
      <c r="L54" s="246">
        <v>1496000</v>
      </c>
      <c r="M54" s="246">
        <v>23337600</v>
      </c>
      <c r="N54" s="246">
        <v>0</v>
      </c>
      <c r="O54" s="246">
        <v>34034000</v>
      </c>
      <c r="P54" s="246">
        <f t="shared" si="1"/>
        <v>0</v>
      </c>
      <c r="Q54" s="246">
        <v>34034000</v>
      </c>
    </row>
    <row r="55" spans="1:17" ht="36.75" customHeight="1">
      <c r="A55" s="245"/>
      <c r="B55" s="194"/>
      <c r="C55" s="197">
        <v>78</v>
      </c>
      <c r="D55" s="197">
        <v>739</v>
      </c>
      <c r="E55" s="197">
        <v>417.1</v>
      </c>
      <c r="F55" s="197" t="s">
        <v>2</v>
      </c>
      <c r="G55" s="197">
        <v>310.70000000000005</v>
      </c>
      <c r="H55" s="197">
        <v>0</v>
      </c>
      <c r="I55" s="197">
        <v>310.70000000000005</v>
      </c>
      <c r="J55" s="246">
        <f t="shared" si="0"/>
        <v>16156400.000000002</v>
      </c>
      <c r="K55" s="246">
        <v>2951650.0000000005</v>
      </c>
      <c r="L55" s="246">
        <v>3107000.0000000005</v>
      </c>
      <c r="M55" s="246">
        <v>48469200.00000001</v>
      </c>
      <c r="N55" s="246">
        <v>0</v>
      </c>
      <c r="O55" s="246">
        <v>70684250.00000001</v>
      </c>
      <c r="P55" s="246">
        <f t="shared" si="1"/>
        <v>0</v>
      </c>
      <c r="Q55" s="246">
        <v>70684250.00000001</v>
      </c>
    </row>
    <row r="56" spans="1:17" ht="41.25" customHeight="1">
      <c r="A56" s="245"/>
      <c r="B56" s="247" t="s">
        <v>182</v>
      </c>
      <c r="C56" s="197">
        <v>78</v>
      </c>
      <c r="D56" s="197">
        <v>140</v>
      </c>
      <c r="E56" s="197">
        <v>65.9</v>
      </c>
      <c r="F56" s="197" t="s">
        <v>2</v>
      </c>
      <c r="G56" s="197">
        <v>0</v>
      </c>
      <c r="H56" s="197">
        <v>65.9</v>
      </c>
      <c r="I56" s="197">
        <v>65.9</v>
      </c>
      <c r="J56" s="246">
        <f t="shared" si="0"/>
        <v>0</v>
      </c>
      <c r="K56" s="246">
        <v>626050</v>
      </c>
      <c r="L56" s="246">
        <v>0</v>
      </c>
      <c r="M56" s="246">
        <v>0</v>
      </c>
      <c r="N56" s="246">
        <v>1713400.0000000002</v>
      </c>
      <c r="O56" s="246">
        <v>2339450</v>
      </c>
      <c r="P56" s="246">
        <f t="shared" si="1"/>
        <v>3426800.0000000005</v>
      </c>
      <c r="Q56" s="246">
        <v>5766250</v>
      </c>
    </row>
    <row r="57" spans="1:17" ht="42.75" customHeight="1">
      <c r="A57" s="245">
        <v>32</v>
      </c>
      <c r="B57" s="194" t="s">
        <v>128</v>
      </c>
      <c r="C57" s="197">
        <v>78</v>
      </c>
      <c r="D57" s="197">
        <v>760</v>
      </c>
      <c r="E57" s="197">
        <v>121.6</v>
      </c>
      <c r="F57" s="197" t="s">
        <v>2</v>
      </c>
      <c r="G57" s="197">
        <v>121.6</v>
      </c>
      <c r="H57" s="197">
        <v>0</v>
      </c>
      <c r="I57" s="197">
        <v>121.6</v>
      </c>
      <c r="J57" s="246">
        <f t="shared" si="0"/>
        <v>6323200</v>
      </c>
      <c r="K57" s="246">
        <v>1155200</v>
      </c>
      <c r="L57" s="246">
        <v>1216000</v>
      </c>
      <c r="M57" s="246">
        <v>18969600</v>
      </c>
      <c r="N57" s="246">
        <v>0</v>
      </c>
      <c r="O57" s="246">
        <v>27664000</v>
      </c>
      <c r="P57" s="246">
        <f t="shared" si="1"/>
        <v>0</v>
      </c>
      <c r="Q57" s="246">
        <v>27664000</v>
      </c>
    </row>
    <row r="58" spans="1:17" ht="42.75" customHeight="1">
      <c r="A58" s="245"/>
      <c r="B58" s="194"/>
      <c r="C58" s="197">
        <v>78</v>
      </c>
      <c r="D58" s="197">
        <v>763</v>
      </c>
      <c r="E58" s="197">
        <v>361.5</v>
      </c>
      <c r="F58" s="197" t="s">
        <v>2</v>
      </c>
      <c r="G58" s="197">
        <v>298.2</v>
      </c>
      <c r="H58" s="197">
        <v>0</v>
      </c>
      <c r="I58" s="197">
        <v>298.2</v>
      </c>
      <c r="J58" s="246">
        <f t="shared" si="0"/>
        <v>15506400</v>
      </c>
      <c r="K58" s="246">
        <v>2832900</v>
      </c>
      <c r="L58" s="246">
        <v>2982000</v>
      </c>
      <c r="M58" s="246">
        <v>46519200</v>
      </c>
      <c r="N58" s="246">
        <v>0</v>
      </c>
      <c r="O58" s="246">
        <v>67840500</v>
      </c>
      <c r="P58" s="246">
        <f t="shared" si="1"/>
        <v>0</v>
      </c>
      <c r="Q58" s="246">
        <v>67840500</v>
      </c>
    </row>
    <row r="59" spans="1:17" ht="42.75" customHeight="1">
      <c r="A59" s="245">
        <v>33</v>
      </c>
      <c r="B59" s="194" t="s">
        <v>166</v>
      </c>
      <c r="C59" s="197">
        <v>77</v>
      </c>
      <c r="D59" s="197">
        <v>38</v>
      </c>
      <c r="E59" s="197">
        <v>498.9</v>
      </c>
      <c r="F59" s="197" t="s">
        <v>2</v>
      </c>
      <c r="G59" s="197">
        <v>498.9</v>
      </c>
      <c r="H59" s="197">
        <v>0</v>
      </c>
      <c r="I59" s="197">
        <v>498.9</v>
      </c>
      <c r="J59" s="246">
        <f t="shared" si="0"/>
        <v>25942800</v>
      </c>
      <c r="K59" s="246">
        <v>4739550</v>
      </c>
      <c r="L59" s="246">
        <v>4989000</v>
      </c>
      <c r="M59" s="246">
        <v>77828400</v>
      </c>
      <c r="N59" s="246">
        <v>0</v>
      </c>
      <c r="O59" s="246">
        <v>113499750</v>
      </c>
      <c r="P59" s="246">
        <f t="shared" si="1"/>
        <v>0</v>
      </c>
      <c r="Q59" s="246">
        <v>113499750</v>
      </c>
    </row>
    <row r="60" spans="1:17" ht="42.75" customHeight="1">
      <c r="A60" s="245"/>
      <c r="B60" s="194"/>
      <c r="C60" s="197">
        <v>77</v>
      </c>
      <c r="D60" s="197">
        <v>33</v>
      </c>
      <c r="E60" s="197">
        <v>225.4</v>
      </c>
      <c r="F60" s="197" t="s">
        <v>2</v>
      </c>
      <c r="G60" s="197">
        <v>225.4</v>
      </c>
      <c r="H60" s="197">
        <v>0</v>
      </c>
      <c r="I60" s="197">
        <v>225.4</v>
      </c>
      <c r="J60" s="246">
        <f t="shared" si="0"/>
        <v>11720800</v>
      </c>
      <c r="K60" s="246">
        <v>2141300</v>
      </c>
      <c r="L60" s="246">
        <v>2254000</v>
      </c>
      <c r="M60" s="246">
        <v>35162400</v>
      </c>
      <c r="N60" s="246">
        <v>0</v>
      </c>
      <c r="O60" s="246">
        <v>51278500</v>
      </c>
      <c r="P60" s="246">
        <f t="shared" si="1"/>
        <v>0</v>
      </c>
      <c r="Q60" s="246">
        <v>51278500</v>
      </c>
    </row>
    <row r="61" spans="1:17" ht="42.75" customHeight="1">
      <c r="A61" s="197">
        <v>34</v>
      </c>
      <c r="B61" s="247" t="s">
        <v>130</v>
      </c>
      <c r="C61" s="197">
        <v>78</v>
      </c>
      <c r="D61" s="197">
        <v>682</v>
      </c>
      <c r="E61" s="197">
        <v>712.5</v>
      </c>
      <c r="F61" s="197" t="s">
        <v>2</v>
      </c>
      <c r="G61" s="197">
        <v>712.5</v>
      </c>
      <c r="H61" s="197">
        <v>0</v>
      </c>
      <c r="I61" s="197">
        <v>712.5</v>
      </c>
      <c r="J61" s="246">
        <f t="shared" si="0"/>
        <v>37050000</v>
      </c>
      <c r="K61" s="246">
        <v>6768750</v>
      </c>
      <c r="L61" s="246">
        <v>7125000</v>
      </c>
      <c r="M61" s="246">
        <v>111150000</v>
      </c>
      <c r="N61" s="246">
        <v>0</v>
      </c>
      <c r="O61" s="246">
        <v>162093750</v>
      </c>
      <c r="P61" s="246">
        <f t="shared" si="1"/>
        <v>0</v>
      </c>
      <c r="Q61" s="246">
        <v>162093750</v>
      </c>
    </row>
    <row r="62" spans="1:17" ht="42.75" customHeight="1">
      <c r="A62" s="197">
        <v>35</v>
      </c>
      <c r="B62" s="247" t="s">
        <v>159</v>
      </c>
      <c r="C62" s="197">
        <v>77</v>
      </c>
      <c r="D62" s="197">
        <v>58</v>
      </c>
      <c r="E62" s="197">
        <v>262.9</v>
      </c>
      <c r="F62" s="197" t="s">
        <v>2</v>
      </c>
      <c r="G62" s="197">
        <v>262.9</v>
      </c>
      <c r="H62" s="197">
        <v>0</v>
      </c>
      <c r="I62" s="197">
        <v>262.9</v>
      </c>
      <c r="J62" s="246">
        <f t="shared" si="0"/>
        <v>13670799.999999998</v>
      </c>
      <c r="K62" s="246">
        <v>2497550</v>
      </c>
      <c r="L62" s="246">
        <v>2629000</v>
      </c>
      <c r="M62" s="246">
        <v>41012400</v>
      </c>
      <c r="N62" s="246">
        <v>0</v>
      </c>
      <c r="O62" s="246">
        <v>59809750</v>
      </c>
      <c r="P62" s="246">
        <f t="shared" si="1"/>
        <v>0</v>
      </c>
      <c r="Q62" s="246">
        <v>59809750</v>
      </c>
    </row>
    <row r="63" spans="1:17" ht="38.25" customHeight="1">
      <c r="A63" s="197">
        <v>36</v>
      </c>
      <c r="B63" s="247" t="s">
        <v>165</v>
      </c>
      <c r="C63" s="197">
        <v>78</v>
      </c>
      <c r="D63" s="197">
        <v>1196</v>
      </c>
      <c r="E63" s="197">
        <v>166.6</v>
      </c>
      <c r="F63" s="197" t="s">
        <v>2</v>
      </c>
      <c r="G63" s="197">
        <v>166.6</v>
      </c>
      <c r="H63" s="197">
        <v>0</v>
      </c>
      <c r="I63" s="197">
        <v>166.6</v>
      </c>
      <c r="J63" s="246">
        <f t="shared" si="0"/>
        <v>8663200</v>
      </c>
      <c r="K63" s="246">
        <v>1582700</v>
      </c>
      <c r="L63" s="246">
        <v>1666000</v>
      </c>
      <c r="M63" s="246">
        <v>25989600</v>
      </c>
      <c r="N63" s="246">
        <v>0</v>
      </c>
      <c r="O63" s="246">
        <v>37901500</v>
      </c>
      <c r="P63" s="246">
        <f t="shared" si="1"/>
        <v>0</v>
      </c>
      <c r="Q63" s="246">
        <v>37901500</v>
      </c>
    </row>
    <row r="64" spans="1:17" ht="36.75" customHeight="1">
      <c r="A64" s="245">
        <v>37</v>
      </c>
      <c r="B64" s="194" t="s">
        <v>50</v>
      </c>
      <c r="C64" s="197">
        <v>78</v>
      </c>
      <c r="D64" s="197">
        <v>566</v>
      </c>
      <c r="E64" s="197">
        <v>220.9</v>
      </c>
      <c r="F64" s="197" t="s">
        <v>174</v>
      </c>
      <c r="G64" s="197">
        <v>144.3</v>
      </c>
      <c r="H64" s="197">
        <v>0</v>
      </c>
      <c r="I64" s="197">
        <v>144.3</v>
      </c>
      <c r="J64" s="246">
        <f>G64*40000</f>
        <v>5772000</v>
      </c>
      <c r="K64" s="246">
        <v>0</v>
      </c>
      <c r="L64" s="246">
        <v>1443000</v>
      </c>
      <c r="M64" s="246">
        <v>17316000</v>
      </c>
      <c r="N64" s="246">
        <v>0</v>
      </c>
      <c r="O64" s="246">
        <v>24531000</v>
      </c>
      <c r="P64" s="246">
        <f t="shared" si="1"/>
        <v>0</v>
      </c>
      <c r="Q64" s="246">
        <v>24531000</v>
      </c>
    </row>
    <row r="65" spans="1:17" ht="36.75" customHeight="1">
      <c r="A65" s="245"/>
      <c r="B65" s="194"/>
      <c r="C65" s="197">
        <v>78</v>
      </c>
      <c r="D65" s="197">
        <v>546</v>
      </c>
      <c r="E65" s="197">
        <v>1490.5</v>
      </c>
      <c r="F65" s="197" t="s">
        <v>174</v>
      </c>
      <c r="G65" s="197">
        <v>1449.2</v>
      </c>
      <c r="H65" s="197">
        <v>0</v>
      </c>
      <c r="I65" s="197">
        <v>1449.2</v>
      </c>
      <c r="J65" s="246">
        <f>G65*40000</f>
        <v>57968000</v>
      </c>
      <c r="K65" s="246"/>
      <c r="L65" s="246">
        <v>14492000</v>
      </c>
      <c r="M65" s="246">
        <v>173904000</v>
      </c>
      <c r="N65" s="246">
        <v>0</v>
      </c>
      <c r="O65" s="246">
        <v>246364000</v>
      </c>
      <c r="P65" s="246">
        <f t="shared" si="1"/>
        <v>0</v>
      </c>
      <c r="Q65" s="246">
        <v>246364000</v>
      </c>
    </row>
    <row r="66" spans="1:17" ht="41.25" customHeight="1">
      <c r="A66" s="245">
        <v>38</v>
      </c>
      <c r="B66" s="194" t="s">
        <v>180</v>
      </c>
      <c r="C66" s="197">
        <v>77</v>
      </c>
      <c r="D66" s="197">
        <v>53</v>
      </c>
      <c r="E66" s="197">
        <v>468.7</v>
      </c>
      <c r="F66" s="197" t="s">
        <v>2</v>
      </c>
      <c r="G66" s="197">
        <v>0</v>
      </c>
      <c r="H66" s="197">
        <v>468.7</v>
      </c>
      <c r="I66" s="197">
        <v>468.7</v>
      </c>
      <c r="J66" s="246"/>
      <c r="K66" s="246">
        <v>4452650</v>
      </c>
      <c r="L66" s="246">
        <v>0</v>
      </c>
      <c r="M66" s="246">
        <v>0</v>
      </c>
      <c r="N66" s="246">
        <v>12186200</v>
      </c>
      <c r="O66" s="246">
        <v>16638850</v>
      </c>
      <c r="P66" s="246">
        <f t="shared" si="1"/>
        <v>24372400</v>
      </c>
      <c r="Q66" s="246">
        <v>41011250</v>
      </c>
    </row>
    <row r="67" spans="1:17" ht="36.75" customHeight="1">
      <c r="A67" s="245"/>
      <c r="B67" s="194"/>
      <c r="C67" s="197">
        <v>78</v>
      </c>
      <c r="D67" s="197">
        <v>700</v>
      </c>
      <c r="E67" s="197">
        <v>396.7</v>
      </c>
      <c r="F67" s="197" t="s">
        <v>2</v>
      </c>
      <c r="G67" s="197">
        <v>0</v>
      </c>
      <c r="H67" s="197">
        <v>396.7</v>
      </c>
      <c r="I67" s="197">
        <v>396.7</v>
      </c>
      <c r="J67" s="246"/>
      <c r="K67" s="246">
        <v>3768650</v>
      </c>
      <c r="L67" s="246">
        <v>0</v>
      </c>
      <c r="M67" s="246">
        <v>0</v>
      </c>
      <c r="N67" s="246">
        <v>10314200</v>
      </c>
      <c r="O67" s="246">
        <v>14082850</v>
      </c>
      <c r="P67" s="246">
        <f t="shared" si="1"/>
        <v>20628400</v>
      </c>
      <c r="Q67" s="246">
        <v>34711250</v>
      </c>
    </row>
    <row r="68" spans="1:17" ht="48" customHeight="1">
      <c r="A68" s="197">
        <v>39</v>
      </c>
      <c r="B68" s="247" t="s">
        <v>181</v>
      </c>
      <c r="C68" s="197">
        <v>77</v>
      </c>
      <c r="D68" s="197">
        <v>48</v>
      </c>
      <c r="E68" s="197">
        <v>461.1</v>
      </c>
      <c r="F68" s="197" t="s">
        <v>2</v>
      </c>
      <c r="G68" s="197">
        <v>0</v>
      </c>
      <c r="H68" s="197">
        <v>461.1</v>
      </c>
      <c r="I68" s="197">
        <v>461.1</v>
      </c>
      <c r="J68" s="246"/>
      <c r="K68" s="246">
        <v>4380450</v>
      </c>
      <c r="L68" s="246">
        <v>0</v>
      </c>
      <c r="M68" s="246">
        <v>0</v>
      </c>
      <c r="N68" s="246">
        <v>11988600</v>
      </c>
      <c r="O68" s="246">
        <v>16369050</v>
      </c>
      <c r="P68" s="246">
        <f t="shared" si="1"/>
        <v>23977200</v>
      </c>
      <c r="Q68" s="246">
        <v>40346250</v>
      </c>
    </row>
    <row r="69" spans="1:17" ht="48" customHeight="1">
      <c r="A69" s="197">
        <v>40</v>
      </c>
      <c r="B69" s="247" t="s">
        <v>183</v>
      </c>
      <c r="C69" s="197">
        <v>78</v>
      </c>
      <c r="D69" s="197">
        <v>693</v>
      </c>
      <c r="E69" s="197">
        <v>460.3</v>
      </c>
      <c r="F69" s="197" t="s">
        <v>2</v>
      </c>
      <c r="G69" s="197">
        <v>0</v>
      </c>
      <c r="H69" s="197">
        <v>460.3</v>
      </c>
      <c r="I69" s="197">
        <v>460.3</v>
      </c>
      <c r="J69" s="246"/>
      <c r="K69" s="246">
        <v>4372850</v>
      </c>
      <c r="L69" s="246">
        <v>0</v>
      </c>
      <c r="M69" s="246">
        <v>0</v>
      </c>
      <c r="N69" s="246">
        <v>11967800</v>
      </c>
      <c r="O69" s="246">
        <v>16340650</v>
      </c>
      <c r="P69" s="246">
        <f t="shared" si="1"/>
        <v>23935600</v>
      </c>
      <c r="Q69" s="246">
        <v>40276250</v>
      </c>
    </row>
    <row r="70" spans="1:19" s="56" customFormat="1" ht="29.25" customHeight="1">
      <c r="A70" s="181" t="s">
        <v>10</v>
      </c>
      <c r="B70" s="182"/>
      <c r="C70" s="115"/>
      <c r="D70" s="115"/>
      <c r="E70" s="54">
        <f>SUM(E6:E69)</f>
        <v>28339.2</v>
      </c>
      <c r="F70" s="54"/>
      <c r="G70" s="54">
        <f aca="true" t="shared" si="2" ref="F70:Q70">SUM(G6:G69)</f>
        <v>24307.1</v>
      </c>
      <c r="H70" s="54">
        <f t="shared" si="2"/>
        <v>2508.8</v>
      </c>
      <c r="I70" s="54">
        <f t="shared" si="2"/>
        <v>26815.9</v>
      </c>
      <c r="J70" s="115">
        <f t="shared" si="2"/>
        <v>1244847200</v>
      </c>
      <c r="K70" s="115">
        <f t="shared" si="2"/>
        <v>239612800</v>
      </c>
      <c r="L70" s="115">
        <f t="shared" si="2"/>
        <v>243071000</v>
      </c>
      <c r="M70" s="115">
        <f t="shared" si="2"/>
        <v>3734541600</v>
      </c>
      <c r="N70" s="115">
        <f t="shared" si="2"/>
        <v>65228800</v>
      </c>
      <c r="O70" s="115">
        <f t="shared" si="2"/>
        <v>5527301400</v>
      </c>
      <c r="P70" s="115">
        <f t="shared" si="2"/>
        <v>130457600</v>
      </c>
      <c r="Q70" s="115">
        <f t="shared" si="2"/>
        <v>5657759000</v>
      </c>
      <c r="R70" s="55"/>
      <c r="S70" s="55"/>
    </row>
    <row r="71" spans="11:17" ht="12.75">
      <c r="K71" s="31"/>
      <c r="Q71" s="32"/>
    </row>
    <row r="72" ht="12.75">
      <c r="Q72" s="32"/>
    </row>
    <row r="74" ht="12.75">
      <c r="Q74" s="32"/>
    </row>
    <row r="75" ht="12.75">
      <c r="Q75" s="32"/>
    </row>
    <row r="76" spans="13:14" ht="12.75">
      <c r="M76" s="33"/>
      <c r="N76" s="33"/>
    </row>
  </sheetData>
  <sheetProtection/>
  <mergeCells count="54">
    <mergeCell ref="A57:A58"/>
    <mergeCell ref="B57:B58"/>
    <mergeCell ref="A40:A41"/>
    <mergeCell ref="B40:B41"/>
    <mergeCell ref="A54:A56"/>
    <mergeCell ref="A48:A49"/>
    <mergeCell ref="A45:A46"/>
    <mergeCell ref="B45:B46"/>
    <mergeCell ref="C20:C21"/>
    <mergeCell ref="D20:D21"/>
    <mergeCell ref="B13:B15"/>
    <mergeCell ref="A16:A17"/>
    <mergeCell ref="B16:B17"/>
    <mergeCell ref="A59:A60"/>
    <mergeCell ref="B59:B60"/>
    <mergeCell ref="A51:A52"/>
    <mergeCell ref="B51:B52"/>
    <mergeCell ref="B54:B55"/>
    <mergeCell ref="A23:A24"/>
    <mergeCell ref="B23:B24"/>
    <mergeCell ref="A25:A26"/>
    <mergeCell ref="B25:B26"/>
    <mergeCell ref="A6:A7"/>
    <mergeCell ref="B6:B7"/>
    <mergeCell ref="A8:A9"/>
    <mergeCell ref="B8:B9"/>
    <mergeCell ref="J3:O3"/>
    <mergeCell ref="E17:E18"/>
    <mergeCell ref="F17:F18"/>
    <mergeCell ref="A11:A12"/>
    <mergeCell ref="B11:B12"/>
    <mergeCell ref="A13:A15"/>
    <mergeCell ref="C17:C18"/>
    <mergeCell ref="D17:D18"/>
    <mergeCell ref="Q3:Q4"/>
    <mergeCell ref="A70:B70"/>
    <mergeCell ref="P3:P4"/>
    <mergeCell ref="A1:Q1"/>
    <mergeCell ref="A2:Q2"/>
    <mergeCell ref="A3:A4"/>
    <mergeCell ref="B3:B4"/>
    <mergeCell ref="C3:E3"/>
    <mergeCell ref="F3:F4"/>
    <mergeCell ref="G3:I3"/>
    <mergeCell ref="E20:E21"/>
    <mergeCell ref="F20:F21"/>
    <mergeCell ref="A28:A30"/>
    <mergeCell ref="B28:B30"/>
    <mergeCell ref="A66:A67"/>
    <mergeCell ref="B66:B67"/>
    <mergeCell ref="A64:A65"/>
    <mergeCell ref="B64:B65"/>
    <mergeCell ref="A35:A36"/>
    <mergeCell ref="B35:B36"/>
  </mergeCells>
  <printOptions/>
  <pageMargins left="0.2362204724409449" right="0.15748031496062992" top="0.31496062992125984"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67"/>
  <sheetViews>
    <sheetView zoomScalePageLayoutView="0" workbookViewId="0" topLeftCell="A55">
      <selection activeCell="B24" sqref="B24:B25"/>
    </sheetView>
  </sheetViews>
  <sheetFormatPr defaultColWidth="9.140625" defaultRowHeight="12.75"/>
  <cols>
    <col min="1" max="1" width="4.57421875" style="43" customWidth="1"/>
    <col min="2" max="2" width="30.421875" style="35" customWidth="1"/>
    <col min="3" max="5" width="10.00390625" style="43" customWidth="1"/>
    <col min="6" max="6" width="8.57421875" style="43" customWidth="1"/>
    <col min="7" max="7" width="12.421875" style="43" customWidth="1"/>
    <col min="8" max="8" width="12.421875" style="45" customWidth="1"/>
    <col min="9" max="9" width="12.421875" style="43" customWidth="1"/>
    <col min="10" max="10" width="17.28125" style="43" customWidth="1"/>
    <col min="11" max="11" width="17.28125" style="44" customWidth="1"/>
    <col min="12" max="16384" width="9.140625" style="35" customWidth="1"/>
  </cols>
  <sheetData>
    <row r="1" spans="1:11" ht="57" customHeight="1">
      <c r="A1" s="160" t="s">
        <v>193</v>
      </c>
      <c r="B1" s="160"/>
      <c r="C1" s="160"/>
      <c r="D1" s="160"/>
      <c r="E1" s="160"/>
      <c r="F1" s="160"/>
      <c r="G1" s="160"/>
      <c r="H1" s="160"/>
      <c r="I1" s="160"/>
      <c r="J1" s="160"/>
      <c r="K1" s="160"/>
    </row>
    <row r="2" spans="1:11" ht="23.25" customHeight="1">
      <c r="A2" s="165" t="str">
        <f>DSTK!A2</f>
        <v>(Kèm theo Quyết định số:……./QĐ-UBND ngày ../5/2024 của Ủy ban nhân dân huyện Tân Yên)</v>
      </c>
      <c r="B2" s="165"/>
      <c r="C2" s="165"/>
      <c r="D2" s="165"/>
      <c r="E2" s="165"/>
      <c r="F2" s="165"/>
      <c r="G2" s="165"/>
      <c r="H2" s="165"/>
      <c r="I2" s="165"/>
      <c r="J2" s="165"/>
      <c r="K2" s="165"/>
    </row>
    <row r="3" spans="1:11" ht="31.5" customHeight="1">
      <c r="A3" s="248" t="s">
        <v>18</v>
      </c>
      <c r="B3" s="248" t="s">
        <v>96</v>
      </c>
      <c r="C3" s="248" t="s">
        <v>97</v>
      </c>
      <c r="D3" s="248" t="s">
        <v>98</v>
      </c>
      <c r="E3" s="249" t="s">
        <v>99</v>
      </c>
      <c r="F3" s="249"/>
      <c r="G3" s="249"/>
      <c r="H3" s="250" t="s">
        <v>100</v>
      </c>
      <c r="I3" s="251" t="s">
        <v>101</v>
      </c>
      <c r="J3" s="251"/>
      <c r="K3" s="251"/>
    </row>
    <row r="4" spans="1:11" ht="79.5" customHeight="1">
      <c r="A4" s="248"/>
      <c r="B4" s="248"/>
      <c r="C4" s="248"/>
      <c r="D4" s="248"/>
      <c r="E4" s="252" t="s">
        <v>102</v>
      </c>
      <c r="F4" s="252" t="s">
        <v>103</v>
      </c>
      <c r="G4" s="253" t="s">
        <v>104</v>
      </c>
      <c r="H4" s="250"/>
      <c r="I4" s="252" t="s">
        <v>105</v>
      </c>
      <c r="J4" s="252" t="s">
        <v>106</v>
      </c>
      <c r="K4" s="254" t="s">
        <v>107</v>
      </c>
    </row>
    <row r="5" spans="1:11" ht="27.75" customHeight="1">
      <c r="A5" s="255">
        <v>1</v>
      </c>
      <c r="B5" s="256" t="s">
        <v>157</v>
      </c>
      <c r="C5" s="257">
        <v>432</v>
      </c>
      <c r="D5" s="257">
        <v>302.4</v>
      </c>
      <c r="E5" s="257">
        <v>268.8</v>
      </c>
      <c r="F5" s="257"/>
      <c r="G5" s="255">
        <v>680.7</v>
      </c>
      <c r="H5" s="258">
        <v>2.2509920634920637</v>
      </c>
      <c r="I5" s="255">
        <v>2</v>
      </c>
      <c r="J5" s="255">
        <v>3500000</v>
      </c>
      <c r="K5" s="259">
        <v>7000000</v>
      </c>
    </row>
    <row r="6" spans="1:11" ht="31.5" customHeight="1">
      <c r="A6" s="255"/>
      <c r="B6" s="256"/>
      <c r="C6" s="257">
        <v>432</v>
      </c>
      <c r="D6" s="257">
        <v>302.4</v>
      </c>
      <c r="E6" s="257">
        <v>411.9</v>
      </c>
      <c r="F6" s="257"/>
      <c r="G6" s="255"/>
      <c r="H6" s="258"/>
      <c r="I6" s="255"/>
      <c r="J6" s="255"/>
      <c r="K6" s="259"/>
    </row>
    <row r="7" spans="1:11" ht="89.25" customHeight="1">
      <c r="A7" s="255">
        <v>2</v>
      </c>
      <c r="B7" s="256" t="s">
        <v>173</v>
      </c>
      <c r="C7" s="257">
        <v>432</v>
      </c>
      <c r="D7" s="257">
        <v>302.4</v>
      </c>
      <c r="E7" s="257">
        <v>242.4</v>
      </c>
      <c r="F7" s="257"/>
      <c r="G7" s="255">
        <v>596.4</v>
      </c>
      <c r="H7" s="260">
        <v>2.2509920634920637</v>
      </c>
      <c r="I7" s="255">
        <v>2</v>
      </c>
      <c r="J7" s="259">
        <v>3500000</v>
      </c>
      <c r="K7" s="259">
        <v>7000000</v>
      </c>
    </row>
    <row r="8" spans="1:11" ht="86.25" customHeight="1">
      <c r="A8" s="255"/>
      <c r="B8" s="256"/>
      <c r="C8" s="257">
        <v>432</v>
      </c>
      <c r="D8" s="257">
        <v>302.4</v>
      </c>
      <c r="E8" s="257">
        <v>354</v>
      </c>
      <c r="F8" s="257"/>
      <c r="G8" s="255"/>
      <c r="H8" s="260"/>
      <c r="I8" s="255"/>
      <c r="J8" s="259"/>
      <c r="K8" s="259"/>
    </row>
    <row r="9" spans="1:11" ht="28.5" customHeight="1">
      <c r="A9" s="257">
        <v>3</v>
      </c>
      <c r="B9" s="261" t="s">
        <v>59</v>
      </c>
      <c r="C9" s="257">
        <v>432</v>
      </c>
      <c r="D9" s="257">
        <v>302.4</v>
      </c>
      <c r="E9" s="257">
        <v>401.5</v>
      </c>
      <c r="F9" s="257"/>
      <c r="G9" s="257">
        <v>401.5</v>
      </c>
      <c r="H9" s="262">
        <v>1.3277116402116402</v>
      </c>
      <c r="I9" s="257">
        <v>1</v>
      </c>
      <c r="J9" s="263">
        <v>3500000</v>
      </c>
      <c r="K9" s="263">
        <v>3500000</v>
      </c>
    </row>
    <row r="10" spans="1:11" ht="28.5" customHeight="1">
      <c r="A10" s="255">
        <v>4</v>
      </c>
      <c r="B10" s="256" t="s">
        <v>49</v>
      </c>
      <c r="C10" s="257">
        <v>432</v>
      </c>
      <c r="D10" s="257">
        <v>302.4</v>
      </c>
      <c r="E10" s="257">
        <v>67.2</v>
      </c>
      <c r="F10" s="257"/>
      <c r="G10" s="255">
        <v>577.4</v>
      </c>
      <c r="H10" s="264">
        <v>1.9093915343915344</v>
      </c>
      <c r="I10" s="255">
        <v>1</v>
      </c>
      <c r="J10" s="259">
        <v>3500000</v>
      </c>
      <c r="K10" s="259">
        <v>3500000</v>
      </c>
    </row>
    <row r="11" spans="1:11" ht="28.5" customHeight="1">
      <c r="A11" s="255"/>
      <c r="B11" s="256"/>
      <c r="C11" s="257">
        <v>432</v>
      </c>
      <c r="D11" s="257">
        <v>302.4</v>
      </c>
      <c r="E11" s="257">
        <v>510.2</v>
      </c>
      <c r="F11" s="257"/>
      <c r="G11" s="255"/>
      <c r="H11" s="264"/>
      <c r="I11" s="255"/>
      <c r="J11" s="259"/>
      <c r="K11" s="259"/>
    </row>
    <row r="12" spans="1:11" ht="27" customHeight="1">
      <c r="A12" s="255">
        <v>5</v>
      </c>
      <c r="B12" s="256" t="s">
        <v>69</v>
      </c>
      <c r="C12" s="257">
        <v>432</v>
      </c>
      <c r="D12" s="257">
        <v>302.4</v>
      </c>
      <c r="E12" s="257">
        <v>292.5</v>
      </c>
      <c r="F12" s="257"/>
      <c r="G12" s="255">
        <v>608.3</v>
      </c>
      <c r="H12" s="264">
        <v>2.011574074074074</v>
      </c>
      <c r="I12" s="255">
        <v>2</v>
      </c>
      <c r="J12" s="259">
        <v>3500000</v>
      </c>
      <c r="K12" s="259">
        <v>7000000</v>
      </c>
    </row>
    <row r="13" spans="1:11" ht="27" customHeight="1">
      <c r="A13" s="255"/>
      <c r="B13" s="256"/>
      <c r="C13" s="257">
        <v>432</v>
      </c>
      <c r="D13" s="257">
        <v>302.4</v>
      </c>
      <c r="E13" s="257">
        <v>83.4</v>
      </c>
      <c r="F13" s="257"/>
      <c r="G13" s="255"/>
      <c r="H13" s="264"/>
      <c r="I13" s="255"/>
      <c r="J13" s="259"/>
      <c r="K13" s="259"/>
    </row>
    <row r="14" spans="1:11" ht="27" customHeight="1">
      <c r="A14" s="255"/>
      <c r="B14" s="256"/>
      <c r="C14" s="257">
        <v>432</v>
      </c>
      <c r="D14" s="257">
        <v>302.4</v>
      </c>
      <c r="E14" s="257">
        <v>232.4</v>
      </c>
      <c r="F14" s="257"/>
      <c r="G14" s="255"/>
      <c r="H14" s="264"/>
      <c r="I14" s="255"/>
      <c r="J14" s="259"/>
      <c r="K14" s="259"/>
    </row>
    <row r="15" spans="1:11" ht="87.75" customHeight="1">
      <c r="A15" s="255">
        <v>6</v>
      </c>
      <c r="B15" s="256" t="s">
        <v>172</v>
      </c>
      <c r="C15" s="257">
        <v>432</v>
      </c>
      <c r="D15" s="257">
        <v>302.4</v>
      </c>
      <c r="E15" s="257">
        <v>585.8</v>
      </c>
      <c r="F15" s="257"/>
      <c r="G15" s="255">
        <v>1055.1999999999998</v>
      </c>
      <c r="H15" s="264">
        <v>3.489417989417989</v>
      </c>
      <c r="I15" s="255">
        <v>3</v>
      </c>
      <c r="J15" s="259">
        <v>3500000</v>
      </c>
      <c r="K15" s="259">
        <v>10500000</v>
      </c>
    </row>
    <row r="16" spans="1:11" ht="92.25" customHeight="1">
      <c r="A16" s="255"/>
      <c r="B16" s="256"/>
      <c r="C16" s="257">
        <v>432</v>
      </c>
      <c r="D16" s="257">
        <v>302.4</v>
      </c>
      <c r="E16" s="257">
        <v>469.4</v>
      </c>
      <c r="F16" s="257"/>
      <c r="G16" s="255"/>
      <c r="H16" s="264"/>
      <c r="I16" s="255"/>
      <c r="J16" s="259"/>
      <c r="K16" s="259"/>
    </row>
    <row r="17" spans="1:11" ht="34.5" customHeight="1">
      <c r="A17" s="257">
        <v>7</v>
      </c>
      <c r="B17" s="261" t="s">
        <v>158</v>
      </c>
      <c r="C17" s="257">
        <v>432</v>
      </c>
      <c r="D17" s="257">
        <v>302.4</v>
      </c>
      <c r="E17" s="257">
        <v>0</v>
      </c>
      <c r="F17" s="257"/>
      <c r="G17" s="257">
        <v>0</v>
      </c>
      <c r="H17" s="262">
        <v>0</v>
      </c>
      <c r="I17" s="257">
        <v>0</v>
      </c>
      <c r="J17" s="263">
        <v>3500000</v>
      </c>
      <c r="K17" s="263">
        <v>0</v>
      </c>
    </row>
    <row r="18" spans="1:11" ht="51" customHeight="1">
      <c r="A18" s="257">
        <v>8</v>
      </c>
      <c r="B18" s="261" t="s">
        <v>57</v>
      </c>
      <c r="C18" s="257">
        <v>432</v>
      </c>
      <c r="D18" s="257">
        <v>302.4</v>
      </c>
      <c r="E18" s="257">
        <v>505</v>
      </c>
      <c r="F18" s="257"/>
      <c r="G18" s="257">
        <v>505</v>
      </c>
      <c r="H18" s="262">
        <v>1.669973544973545</v>
      </c>
      <c r="I18" s="257">
        <v>1</v>
      </c>
      <c r="J18" s="263">
        <v>3500000</v>
      </c>
      <c r="K18" s="263">
        <v>3500000</v>
      </c>
    </row>
    <row r="19" spans="1:11" ht="40.5" customHeight="1">
      <c r="A19" s="257">
        <v>0</v>
      </c>
      <c r="B19" s="261" t="s">
        <v>123</v>
      </c>
      <c r="C19" s="257">
        <v>432</v>
      </c>
      <c r="D19" s="257">
        <v>302.4</v>
      </c>
      <c r="E19" s="257">
        <v>75</v>
      </c>
      <c r="F19" s="257"/>
      <c r="G19" s="257">
        <v>75</v>
      </c>
      <c r="H19" s="262">
        <v>0.24801587301587302</v>
      </c>
      <c r="I19" s="257">
        <v>0</v>
      </c>
      <c r="J19" s="263">
        <v>3500000</v>
      </c>
      <c r="K19" s="263">
        <v>0</v>
      </c>
    </row>
    <row r="20" spans="1:11" ht="40.5" customHeight="1">
      <c r="A20" s="257">
        <v>0</v>
      </c>
      <c r="B20" s="261" t="s">
        <v>167</v>
      </c>
      <c r="C20" s="257">
        <v>433</v>
      </c>
      <c r="D20" s="257">
        <v>303.09999999999997</v>
      </c>
      <c r="E20" s="257">
        <v>84</v>
      </c>
      <c r="F20" s="257"/>
      <c r="G20" s="257">
        <v>84</v>
      </c>
      <c r="H20" s="262">
        <v>0.2771362586605081</v>
      </c>
      <c r="I20" s="257">
        <v>0</v>
      </c>
      <c r="J20" s="263">
        <v>3500000</v>
      </c>
      <c r="K20" s="263">
        <v>0</v>
      </c>
    </row>
    <row r="21" spans="1:11" ht="45.75" customHeight="1">
      <c r="A21" s="257">
        <v>9</v>
      </c>
      <c r="B21" s="261" t="s">
        <v>51</v>
      </c>
      <c r="C21" s="257">
        <v>432</v>
      </c>
      <c r="D21" s="257">
        <v>302.4</v>
      </c>
      <c r="E21" s="257">
        <v>1356.8</v>
      </c>
      <c r="F21" s="257"/>
      <c r="G21" s="257">
        <v>1356.8</v>
      </c>
      <c r="H21" s="262">
        <v>4.4867724867724865</v>
      </c>
      <c r="I21" s="257">
        <v>3</v>
      </c>
      <c r="J21" s="263">
        <v>3500000</v>
      </c>
      <c r="K21" s="263">
        <v>10500000</v>
      </c>
    </row>
    <row r="22" spans="1:11" s="36" customFormat="1" ht="33.75" customHeight="1">
      <c r="A22" s="255">
        <v>10</v>
      </c>
      <c r="B22" s="256" t="s">
        <v>52</v>
      </c>
      <c r="C22" s="257">
        <v>432</v>
      </c>
      <c r="D22" s="265">
        <v>302.4</v>
      </c>
      <c r="E22" s="257">
        <v>748.5</v>
      </c>
      <c r="F22" s="265"/>
      <c r="G22" s="266">
        <v>1199.2</v>
      </c>
      <c r="H22" s="264">
        <v>3.965608465608466</v>
      </c>
      <c r="I22" s="266">
        <v>3</v>
      </c>
      <c r="J22" s="259">
        <v>3500000</v>
      </c>
      <c r="K22" s="259">
        <v>10500000</v>
      </c>
    </row>
    <row r="23" spans="1:11" s="36" customFormat="1" ht="33.75" customHeight="1">
      <c r="A23" s="255"/>
      <c r="B23" s="256"/>
      <c r="C23" s="257">
        <v>432</v>
      </c>
      <c r="D23" s="265">
        <v>302.4</v>
      </c>
      <c r="E23" s="257">
        <v>450.7</v>
      </c>
      <c r="F23" s="265"/>
      <c r="G23" s="266"/>
      <c r="H23" s="264"/>
      <c r="I23" s="266"/>
      <c r="J23" s="259"/>
      <c r="K23" s="259"/>
    </row>
    <row r="24" spans="1:11" s="36" customFormat="1" ht="30" customHeight="1">
      <c r="A24" s="255">
        <v>11</v>
      </c>
      <c r="B24" s="256" t="s">
        <v>53</v>
      </c>
      <c r="C24" s="257">
        <v>432</v>
      </c>
      <c r="D24" s="265">
        <v>302.4</v>
      </c>
      <c r="E24" s="257">
        <v>611.4</v>
      </c>
      <c r="F24" s="265"/>
      <c r="G24" s="266">
        <v>982</v>
      </c>
      <c r="H24" s="264">
        <v>3.2473544973544977</v>
      </c>
      <c r="I24" s="266">
        <v>3</v>
      </c>
      <c r="J24" s="259">
        <v>3500000</v>
      </c>
      <c r="K24" s="267">
        <v>10500000</v>
      </c>
    </row>
    <row r="25" spans="1:11" ht="30" customHeight="1">
      <c r="A25" s="255"/>
      <c r="B25" s="256"/>
      <c r="C25" s="257">
        <v>432</v>
      </c>
      <c r="D25" s="257">
        <v>302.4</v>
      </c>
      <c r="E25" s="257">
        <v>370.6</v>
      </c>
      <c r="F25" s="257"/>
      <c r="G25" s="266"/>
      <c r="H25" s="264"/>
      <c r="I25" s="266"/>
      <c r="J25" s="259"/>
      <c r="K25" s="267"/>
    </row>
    <row r="26" spans="1:11" ht="45" customHeight="1">
      <c r="A26" s="257">
        <v>12</v>
      </c>
      <c r="B26" s="261" t="s">
        <v>131</v>
      </c>
      <c r="C26" s="257">
        <v>432</v>
      </c>
      <c r="D26" s="257">
        <v>302.4</v>
      </c>
      <c r="E26" s="257">
        <v>749.1</v>
      </c>
      <c r="F26" s="257"/>
      <c r="G26" s="257">
        <v>749.1</v>
      </c>
      <c r="H26" s="262">
        <v>2.47718253968254</v>
      </c>
      <c r="I26" s="257">
        <v>2</v>
      </c>
      <c r="J26" s="263">
        <v>3500000</v>
      </c>
      <c r="K26" s="268">
        <v>7000000</v>
      </c>
    </row>
    <row r="27" spans="1:11" ht="30.75" customHeight="1">
      <c r="A27" s="255">
        <v>13</v>
      </c>
      <c r="B27" s="256" t="s">
        <v>62</v>
      </c>
      <c r="C27" s="257">
        <v>432</v>
      </c>
      <c r="D27" s="257">
        <v>302.4</v>
      </c>
      <c r="E27" s="257">
        <v>413</v>
      </c>
      <c r="F27" s="257"/>
      <c r="G27" s="269">
        <v>901</v>
      </c>
      <c r="H27" s="264">
        <v>2.979497354497355</v>
      </c>
      <c r="I27" s="255">
        <v>2</v>
      </c>
      <c r="J27" s="259">
        <v>3500000</v>
      </c>
      <c r="K27" s="267">
        <v>7000000</v>
      </c>
    </row>
    <row r="28" spans="1:11" s="37" customFormat="1" ht="30.75" customHeight="1">
      <c r="A28" s="255"/>
      <c r="B28" s="256"/>
      <c r="C28" s="257">
        <v>432</v>
      </c>
      <c r="D28" s="257">
        <v>302.4</v>
      </c>
      <c r="E28" s="257">
        <v>488</v>
      </c>
      <c r="F28" s="253"/>
      <c r="G28" s="269"/>
      <c r="H28" s="264"/>
      <c r="I28" s="255"/>
      <c r="J28" s="259"/>
      <c r="K28" s="267"/>
    </row>
    <row r="29" spans="1:11" ht="30.75" customHeight="1">
      <c r="A29" s="255">
        <v>14</v>
      </c>
      <c r="B29" s="256" t="s">
        <v>184</v>
      </c>
      <c r="C29" s="257">
        <v>432</v>
      </c>
      <c r="D29" s="257">
        <v>302.4</v>
      </c>
      <c r="E29" s="257">
        <v>0</v>
      </c>
      <c r="F29" s="257"/>
      <c r="G29" s="269">
        <v>247</v>
      </c>
      <c r="H29" s="264">
        <v>0.8167989417989419</v>
      </c>
      <c r="I29" s="255">
        <v>0</v>
      </c>
      <c r="J29" s="259">
        <v>3500000</v>
      </c>
      <c r="K29" s="267">
        <v>0</v>
      </c>
    </row>
    <row r="30" spans="1:11" ht="29.25" customHeight="1">
      <c r="A30" s="255"/>
      <c r="B30" s="256"/>
      <c r="C30" s="257">
        <v>432</v>
      </c>
      <c r="D30" s="257">
        <v>302.4</v>
      </c>
      <c r="E30" s="257">
        <v>247</v>
      </c>
      <c r="F30" s="257"/>
      <c r="G30" s="269"/>
      <c r="H30" s="264"/>
      <c r="I30" s="255"/>
      <c r="J30" s="259"/>
      <c r="K30" s="267"/>
    </row>
    <row r="31" spans="1:11" ht="29.25" customHeight="1">
      <c r="A31" s="255">
        <v>15</v>
      </c>
      <c r="B31" s="256" t="s">
        <v>60</v>
      </c>
      <c r="C31" s="257">
        <v>432</v>
      </c>
      <c r="D31" s="257">
        <v>302.4</v>
      </c>
      <c r="E31" s="257">
        <v>395.5</v>
      </c>
      <c r="F31" s="257"/>
      <c r="G31" s="255">
        <v>664.4000000000001</v>
      </c>
      <c r="H31" s="264">
        <v>2.1970899470899474</v>
      </c>
      <c r="I31" s="255">
        <v>2</v>
      </c>
      <c r="J31" s="259">
        <v>3500000</v>
      </c>
      <c r="K31" s="267">
        <v>7000000</v>
      </c>
    </row>
    <row r="32" spans="1:11" ht="30" customHeight="1">
      <c r="A32" s="255"/>
      <c r="B32" s="256"/>
      <c r="C32" s="257">
        <v>432</v>
      </c>
      <c r="D32" s="257">
        <v>302.4</v>
      </c>
      <c r="E32" s="257">
        <v>268.90000000000003</v>
      </c>
      <c r="F32" s="257"/>
      <c r="G32" s="255"/>
      <c r="H32" s="264"/>
      <c r="I32" s="255"/>
      <c r="J32" s="259"/>
      <c r="K32" s="267"/>
    </row>
    <row r="33" spans="1:11" ht="36" customHeight="1">
      <c r="A33" s="257">
        <v>16</v>
      </c>
      <c r="B33" s="261" t="s">
        <v>54</v>
      </c>
      <c r="C33" s="257">
        <v>432</v>
      </c>
      <c r="D33" s="257">
        <v>302.4</v>
      </c>
      <c r="E33" s="257">
        <v>641.8</v>
      </c>
      <c r="F33" s="257"/>
      <c r="G33" s="257">
        <v>641.8</v>
      </c>
      <c r="H33" s="262">
        <v>2.122354497354497</v>
      </c>
      <c r="I33" s="257">
        <v>2</v>
      </c>
      <c r="J33" s="263">
        <v>3500000</v>
      </c>
      <c r="K33" s="268">
        <v>7000000</v>
      </c>
    </row>
    <row r="34" spans="1:11" ht="38.25" customHeight="1">
      <c r="A34" s="255">
        <v>17</v>
      </c>
      <c r="B34" s="256" t="s">
        <v>125</v>
      </c>
      <c r="C34" s="257">
        <v>432</v>
      </c>
      <c r="D34" s="257">
        <v>302.4</v>
      </c>
      <c r="E34" s="257">
        <v>805.5</v>
      </c>
      <c r="F34" s="257"/>
      <c r="G34" s="255">
        <v>1405.3</v>
      </c>
      <c r="H34" s="264">
        <v>4.647156084656085</v>
      </c>
      <c r="I34" s="255">
        <v>4</v>
      </c>
      <c r="J34" s="259">
        <v>3500000</v>
      </c>
      <c r="K34" s="267">
        <v>14000000</v>
      </c>
    </row>
    <row r="35" spans="1:11" ht="38.25" customHeight="1">
      <c r="A35" s="255"/>
      <c r="B35" s="256"/>
      <c r="C35" s="257">
        <v>432</v>
      </c>
      <c r="D35" s="257">
        <v>302.4</v>
      </c>
      <c r="E35" s="257">
        <v>599.8</v>
      </c>
      <c r="F35" s="257"/>
      <c r="G35" s="255"/>
      <c r="H35" s="264"/>
      <c r="I35" s="255"/>
      <c r="J35" s="259"/>
      <c r="K35" s="267"/>
    </row>
    <row r="36" spans="1:11" ht="43.5" customHeight="1">
      <c r="A36" s="257">
        <v>18</v>
      </c>
      <c r="B36" s="261" t="s">
        <v>146</v>
      </c>
      <c r="C36" s="257">
        <v>432</v>
      </c>
      <c r="D36" s="257">
        <v>302.4</v>
      </c>
      <c r="E36" s="257">
        <v>362.2</v>
      </c>
      <c r="F36" s="257"/>
      <c r="G36" s="257">
        <v>362.2</v>
      </c>
      <c r="H36" s="262">
        <v>1.1977513227513228</v>
      </c>
      <c r="I36" s="257">
        <v>1</v>
      </c>
      <c r="J36" s="263">
        <v>3500000</v>
      </c>
      <c r="K36" s="268">
        <v>3500000</v>
      </c>
    </row>
    <row r="37" spans="1:11" ht="43.5" customHeight="1">
      <c r="A37" s="257">
        <v>19</v>
      </c>
      <c r="B37" s="261" t="s">
        <v>147</v>
      </c>
      <c r="C37" s="257">
        <v>432</v>
      </c>
      <c r="D37" s="257">
        <v>302.4</v>
      </c>
      <c r="E37" s="257">
        <v>465.2</v>
      </c>
      <c r="F37" s="257"/>
      <c r="G37" s="257">
        <v>465.2</v>
      </c>
      <c r="H37" s="262">
        <v>1.5383597883597884</v>
      </c>
      <c r="I37" s="257">
        <v>1</v>
      </c>
      <c r="J37" s="263">
        <v>3500000</v>
      </c>
      <c r="K37" s="268">
        <v>3500000</v>
      </c>
    </row>
    <row r="38" spans="1:11" ht="43.5" customHeight="1">
      <c r="A38" s="257">
        <v>20</v>
      </c>
      <c r="B38" s="261" t="s">
        <v>127</v>
      </c>
      <c r="C38" s="257">
        <v>432</v>
      </c>
      <c r="D38" s="257">
        <v>302.4</v>
      </c>
      <c r="E38" s="257">
        <v>398.3</v>
      </c>
      <c r="F38" s="257"/>
      <c r="G38" s="257">
        <v>398.3</v>
      </c>
      <c r="H38" s="262">
        <v>1.3171296296296298</v>
      </c>
      <c r="I38" s="257">
        <v>1</v>
      </c>
      <c r="J38" s="263">
        <v>3500000</v>
      </c>
      <c r="K38" s="268">
        <v>3500000</v>
      </c>
    </row>
    <row r="39" spans="1:11" ht="33" customHeight="1">
      <c r="A39" s="255">
        <v>21</v>
      </c>
      <c r="B39" s="256" t="s">
        <v>55</v>
      </c>
      <c r="C39" s="257">
        <v>432</v>
      </c>
      <c r="D39" s="257">
        <v>302.4</v>
      </c>
      <c r="E39" s="257">
        <v>460.5</v>
      </c>
      <c r="F39" s="257"/>
      <c r="G39" s="255">
        <v>1054.8</v>
      </c>
      <c r="H39" s="264">
        <v>3.488095238095238</v>
      </c>
      <c r="I39" s="255">
        <v>3</v>
      </c>
      <c r="J39" s="259">
        <v>3500000</v>
      </c>
      <c r="K39" s="267">
        <v>10500000</v>
      </c>
    </row>
    <row r="40" spans="1:11" s="37" customFormat="1" ht="33" customHeight="1">
      <c r="A40" s="255"/>
      <c r="B40" s="256"/>
      <c r="C40" s="257">
        <v>432</v>
      </c>
      <c r="D40" s="257">
        <v>302.4</v>
      </c>
      <c r="E40" s="257">
        <v>594.3</v>
      </c>
      <c r="F40" s="253"/>
      <c r="G40" s="255"/>
      <c r="H40" s="264"/>
      <c r="I40" s="255"/>
      <c r="J40" s="259"/>
      <c r="K40" s="267"/>
    </row>
    <row r="41" spans="1:11" ht="46.5" customHeight="1">
      <c r="A41" s="257">
        <v>22</v>
      </c>
      <c r="B41" s="261" t="s">
        <v>9</v>
      </c>
      <c r="C41" s="257">
        <v>432</v>
      </c>
      <c r="D41" s="257">
        <v>302.4</v>
      </c>
      <c r="E41" s="257">
        <v>369.7</v>
      </c>
      <c r="F41" s="257"/>
      <c r="G41" s="257">
        <v>369.7</v>
      </c>
      <c r="H41" s="262">
        <v>1.22255291005291</v>
      </c>
      <c r="I41" s="257">
        <v>1</v>
      </c>
      <c r="J41" s="263">
        <v>3500000</v>
      </c>
      <c r="K41" s="263">
        <v>3500000</v>
      </c>
    </row>
    <row r="42" spans="1:11" ht="30" customHeight="1">
      <c r="A42" s="257">
        <v>23</v>
      </c>
      <c r="B42" s="261" t="s">
        <v>56</v>
      </c>
      <c r="C42" s="257">
        <v>432</v>
      </c>
      <c r="D42" s="257">
        <v>302.4</v>
      </c>
      <c r="E42" s="257">
        <v>503.3</v>
      </c>
      <c r="F42" s="257"/>
      <c r="G42" s="257">
        <v>503.3</v>
      </c>
      <c r="H42" s="262">
        <v>1.664351851851852</v>
      </c>
      <c r="I42" s="257">
        <v>1</v>
      </c>
      <c r="J42" s="263">
        <v>3500000</v>
      </c>
      <c r="K42" s="263">
        <v>3500000</v>
      </c>
    </row>
    <row r="43" spans="1:11" ht="41.25" customHeight="1">
      <c r="A43" s="257">
        <v>24</v>
      </c>
      <c r="B43" s="261" t="s">
        <v>160</v>
      </c>
      <c r="C43" s="257">
        <v>432</v>
      </c>
      <c r="D43" s="257">
        <v>302.4</v>
      </c>
      <c r="E43" s="257">
        <v>189.6</v>
      </c>
      <c r="F43" s="257"/>
      <c r="G43" s="257">
        <v>189.6</v>
      </c>
      <c r="H43" s="262">
        <v>0.626984126984127</v>
      </c>
      <c r="I43" s="257">
        <v>0</v>
      </c>
      <c r="J43" s="263">
        <v>3500000</v>
      </c>
      <c r="K43" s="263">
        <v>0</v>
      </c>
    </row>
    <row r="44" spans="1:11" ht="36" customHeight="1">
      <c r="A44" s="255">
        <v>25</v>
      </c>
      <c r="B44" s="256" t="s">
        <v>68</v>
      </c>
      <c r="C44" s="257">
        <v>432</v>
      </c>
      <c r="D44" s="257">
        <v>302.4</v>
      </c>
      <c r="E44" s="257">
        <v>494</v>
      </c>
      <c r="F44" s="257"/>
      <c r="G44" s="255">
        <v>1821.8</v>
      </c>
      <c r="H44" s="264">
        <v>6.0244708994708995</v>
      </c>
      <c r="I44" s="255">
        <v>4</v>
      </c>
      <c r="J44" s="259">
        <v>3500000</v>
      </c>
      <c r="K44" s="259">
        <v>14000000</v>
      </c>
    </row>
    <row r="45" spans="1:11" ht="28.5" customHeight="1">
      <c r="A45" s="255"/>
      <c r="B45" s="256"/>
      <c r="C45" s="257">
        <v>432</v>
      </c>
      <c r="D45" s="257">
        <v>302.4</v>
      </c>
      <c r="E45" s="257">
        <v>1327.8</v>
      </c>
      <c r="F45" s="257"/>
      <c r="G45" s="255"/>
      <c r="H45" s="264"/>
      <c r="I45" s="255"/>
      <c r="J45" s="259"/>
      <c r="K45" s="259"/>
    </row>
    <row r="46" spans="1:11" ht="130.5" customHeight="1">
      <c r="A46" s="257">
        <v>26</v>
      </c>
      <c r="B46" s="261" t="s">
        <v>171</v>
      </c>
      <c r="C46" s="257">
        <v>432</v>
      </c>
      <c r="D46" s="257">
        <v>302.4</v>
      </c>
      <c r="E46" s="257">
        <v>422.5</v>
      </c>
      <c r="F46" s="257"/>
      <c r="G46" s="257">
        <v>422.5</v>
      </c>
      <c r="H46" s="262">
        <v>1.3971560846560847</v>
      </c>
      <c r="I46" s="257">
        <v>1</v>
      </c>
      <c r="J46" s="263">
        <v>3500000</v>
      </c>
      <c r="K46" s="263">
        <v>3500000</v>
      </c>
    </row>
    <row r="47" spans="1:11" ht="45" customHeight="1">
      <c r="A47" s="257">
        <v>27</v>
      </c>
      <c r="B47" s="261" t="s">
        <v>175</v>
      </c>
      <c r="C47" s="257">
        <v>432</v>
      </c>
      <c r="D47" s="257">
        <v>302.4</v>
      </c>
      <c r="E47" s="257">
        <v>705.5</v>
      </c>
      <c r="F47" s="257"/>
      <c r="G47" s="257">
        <v>705.5</v>
      </c>
      <c r="H47" s="262">
        <v>2.3330026455026456</v>
      </c>
      <c r="I47" s="257">
        <v>2</v>
      </c>
      <c r="J47" s="263">
        <v>3500000</v>
      </c>
      <c r="K47" s="263">
        <v>7000000</v>
      </c>
    </row>
    <row r="48" spans="1:11" ht="45" customHeight="1">
      <c r="A48" s="257">
        <v>28</v>
      </c>
      <c r="B48" s="261" t="s">
        <v>58</v>
      </c>
      <c r="C48" s="257">
        <v>432</v>
      </c>
      <c r="D48" s="257">
        <v>302.4</v>
      </c>
      <c r="E48" s="257">
        <v>167.6</v>
      </c>
      <c r="F48" s="257">
        <v>206.4</v>
      </c>
      <c r="G48" s="257">
        <v>374</v>
      </c>
      <c r="H48" s="262">
        <v>1.236772486772487</v>
      </c>
      <c r="I48" s="257">
        <v>1</v>
      </c>
      <c r="J48" s="263">
        <v>3500000</v>
      </c>
      <c r="K48" s="263">
        <v>3500000</v>
      </c>
    </row>
    <row r="49" spans="1:11" ht="34.5" customHeight="1">
      <c r="A49" s="255">
        <v>29</v>
      </c>
      <c r="B49" s="256" t="s">
        <v>66</v>
      </c>
      <c r="C49" s="257">
        <v>432</v>
      </c>
      <c r="D49" s="257">
        <v>302.4</v>
      </c>
      <c r="E49" s="257">
        <v>303.7</v>
      </c>
      <c r="F49" s="257"/>
      <c r="G49" s="255">
        <v>368.7</v>
      </c>
      <c r="H49" s="264">
        <v>1.2192460317460319</v>
      </c>
      <c r="I49" s="255">
        <v>0</v>
      </c>
      <c r="J49" s="259">
        <v>3500000</v>
      </c>
      <c r="K49" s="259">
        <v>0</v>
      </c>
    </row>
    <row r="50" spans="1:11" ht="34.5" customHeight="1">
      <c r="A50" s="255"/>
      <c r="B50" s="256"/>
      <c r="C50" s="257">
        <v>432</v>
      </c>
      <c r="D50" s="257">
        <v>302.4</v>
      </c>
      <c r="E50" s="257">
        <v>65</v>
      </c>
      <c r="F50" s="257"/>
      <c r="G50" s="255"/>
      <c r="H50" s="264"/>
      <c r="I50" s="255"/>
      <c r="J50" s="259"/>
      <c r="K50" s="259"/>
    </row>
    <row r="51" spans="1:11" ht="40.5" customHeight="1">
      <c r="A51" s="257">
        <v>30</v>
      </c>
      <c r="B51" s="261" t="s">
        <v>65</v>
      </c>
      <c r="C51" s="257">
        <v>432</v>
      </c>
      <c r="D51" s="257">
        <v>302.4</v>
      </c>
      <c r="E51" s="257">
        <v>407.9</v>
      </c>
      <c r="F51" s="257"/>
      <c r="G51" s="257">
        <v>407.9</v>
      </c>
      <c r="H51" s="262">
        <v>1.3488756613756614</v>
      </c>
      <c r="I51" s="257">
        <v>1</v>
      </c>
      <c r="J51" s="263">
        <v>3500000</v>
      </c>
      <c r="K51" s="263">
        <v>3500000</v>
      </c>
    </row>
    <row r="52" spans="1:11" ht="30" customHeight="1">
      <c r="A52" s="255">
        <v>31</v>
      </c>
      <c r="B52" s="256" t="s">
        <v>61</v>
      </c>
      <c r="C52" s="257">
        <v>432</v>
      </c>
      <c r="D52" s="257">
        <v>302.4</v>
      </c>
      <c r="E52" s="257">
        <v>149.6</v>
      </c>
      <c r="F52" s="257"/>
      <c r="G52" s="255">
        <v>460.30000000000007</v>
      </c>
      <c r="H52" s="264">
        <v>1.522156084656085</v>
      </c>
      <c r="I52" s="255">
        <v>1</v>
      </c>
      <c r="J52" s="259">
        <v>3500000</v>
      </c>
      <c r="K52" s="259">
        <v>3500000</v>
      </c>
    </row>
    <row r="53" spans="1:11" ht="30" customHeight="1">
      <c r="A53" s="255"/>
      <c r="B53" s="256"/>
      <c r="C53" s="257">
        <v>432</v>
      </c>
      <c r="D53" s="257">
        <v>302.4</v>
      </c>
      <c r="E53" s="257">
        <v>310.70000000000005</v>
      </c>
      <c r="F53" s="257"/>
      <c r="G53" s="255"/>
      <c r="H53" s="264"/>
      <c r="I53" s="255"/>
      <c r="J53" s="259"/>
      <c r="K53" s="259"/>
    </row>
    <row r="54" spans="1:11" s="37" customFormat="1" ht="29.25" customHeight="1">
      <c r="A54" s="255">
        <v>32</v>
      </c>
      <c r="B54" s="256" t="s">
        <v>128</v>
      </c>
      <c r="C54" s="257">
        <v>432</v>
      </c>
      <c r="D54" s="257">
        <v>302.4</v>
      </c>
      <c r="E54" s="257">
        <v>121.6</v>
      </c>
      <c r="F54" s="253"/>
      <c r="G54" s="255">
        <v>419.79999999999995</v>
      </c>
      <c r="H54" s="264">
        <v>1.3882275132275133</v>
      </c>
      <c r="I54" s="255">
        <v>1</v>
      </c>
      <c r="J54" s="259">
        <v>3500000</v>
      </c>
      <c r="K54" s="259">
        <v>3500000</v>
      </c>
    </row>
    <row r="55" spans="1:11" ht="29.25" customHeight="1">
      <c r="A55" s="255"/>
      <c r="B55" s="256"/>
      <c r="C55" s="257">
        <v>432</v>
      </c>
      <c r="D55" s="257">
        <v>302.4</v>
      </c>
      <c r="E55" s="257">
        <v>298.2</v>
      </c>
      <c r="F55" s="257"/>
      <c r="G55" s="255"/>
      <c r="H55" s="264"/>
      <c r="I55" s="255"/>
      <c r="J55" s="259"/>
      <c r="K55" s="259"/>
    </row>
    <row r="56" spans="1:11" s="36" customFormat="1" ht="36" customHeight="1">
      <c r="A56" s="266">
        <v>33</v>
      </c>
      <c r="B56" s="270" t="s">
        <v>166</v>
      </c>
      <c r="C56" s="265">
        <v>432</v>
      </c>
      <c r="D56" s="265">
        <v>302.4</v>
      </c>
      <c r="E56" s="265">
        <v>498.9</v>
      </c>
      <c r="F56" s="265"/>
      <c r="G56" s="266">
        <v>724.3</v>
      </c>
      <c r="H56" s="271">
        <v>2.3951719576719577</v>
      </c>
      <c r="I56" s="266">
        <v>2</v>
      </c>
      <c r="J56" s="267">
        <v>3500000</v>
      </c>
      <c r="K56" s="272">
        <v>7000000</v>
      </c>
    </row>
    <row r="57" spans="1:11" s="36" customFormat="1" ht="36" customHeight="1">
      <c r="A57" s="266"/>
      <c r="B57" s="270"/>
      <c r="C57" s="265">
        <v>432</v>
      </c>
      <c r="D57" s="265">
        <v>302.4</v>
      </c>
      <c r="E57" s="265">
        <v>225.4</v>
      </c>
      <c r="F57" s="265"/>
      <c r="G57" s="266"/>
      <c r="H57" s="271"/>
      <c r="I57" s="266"/>
      <c r="J57" s="267"/>
      <c r="K57" s="272"/>
    </row>
    <row r="58" spans="1:11" s="36" customFormat="1" ht="46.5" customHeight="1">
      <c r="A58" s="265">
        <v>34</v>
      </c>
      <c r="B58" s="273" t="s">
        <v>130</v>
      </c>
      <c r="C58" s="265">
        <v>432</v>
      </c>
      <c r="D58" s="265">
        <v>302.4</v>
      </c>
      <c r="E58" s="265">
        <v>712.5</v>
      </c>
      <c r="F58" s="265"/>
      <c r="G58" s="265">
        <v>712.5</v>
      </c>
      <c r="H58" s="274">
        <v>2.356150793650794</v>
      </c>
      <c r="I58" s="265">
        <v>2</v>
      </c>
      <c r="J58" s="268">
        <v>3500000</v>
      </c>
      <c r="K58" s="275">
        <v>7000000</v>
      </c>
    </row>
    <row r="59" spans="1:11" s="36" customFormat="1" ht="46.5" customHeight="1">
      <c r="A59" s="265">
        <v>35</v>
      </c>
      <c r="B59" s="273" t="s">
        <v>159</v>
      </c>
      <c r="C59" s="265">
        <v>433</v>
      </c>
      <c r="D59" s="265">
        <v>303.09999999999997</v>
      </c>
      <c r="E59" s="265">
        <v>262.9</v>
      </c>
      <c r="F59" s="265"/>
      <c r="G59" s="265">
        <v>262.9</v>
      </c>
      <c r="H59" s="274">
        <v>0.8673705047838998</v>
      </c>
      <c r="I59" s="265">
        <v>0</v>
      </c>
      <c r="J59" s="268">
        <v>3500000</v>
      </c>
      <c r="K59" s="275">
        <v>0</v>
      </c>
    </row>
    <row r="60" spans="1:11" s="36" customFormat="1" ht="46.5" customHeight="1">
      <c r="A60" s="265">
        <v>36</v>
      </c>
      <c r="B60" s="273" t="s">
        <v>165</v>
      </c>
      <c r="C60" s="265">
        <v>434</v>
      </c>
      <c r="D60" s="265">
        <v>303.79999999999995</v>
      </c>
      <c r="E60" s="265">
        <v>166.6</v>
      </c>
      <c r="F60" s="265"/>
      <c r="G60" s="265">
        <v>166.6</v>
      </c>
      <c r="H60" s="274">
        <v>0.5483870967741936</v>
      </c>
      <c r="I60" s="265">
        <v>0</v>
      </c>
      <c r="J60" s="268">
        <v>3500000</v>
      </c>
      <c r="K60" s="275">
        <v>0</v>
      </c>
    </row>
    <row r="61" spans="1:11" s="36" customFormat="1" ht="35.25" customHeight="1">
      <c r="A61" s="266">
        <v>37</v>
      </c>
      <c r="B61" s="270" t="s">
        <v>50</v>
      </c>
      <c r="C61" s="265">
        <v>432</v>
      </c>
      <c r="D61" s="265">
        <v>302.4</v>
      </c>
      <c r="E61" s="265">
        <v>144.3</v>
      </c>
      <c r="F61" s="265"/>
      <c r="G61" s="266">
        <v>1593.5</v>
      </c>
      <c r="H61" s="271">
        <v>5.269510582010582</v>
      </c>
      <c r="I61" s="266">
        <v>4</v>
      </c>
      <c r="J61" s="267">
        <v>3500000</v>
      </c>
      <c r="K61" s="272">
        <v>14000000</v>
      </c>
    </row>
    <row r="62" spans="1:11" ht="35.25" customHeight="1">
      <c r="A62" s="266"/>
      <c r="B62" s="270"/>
      <c r="C62" s="257">
        <v>432</v>
      </c>
      <c r="D62" s="257">
        <v>302.4</v>
      </c>
      <c r="E62" s="257">
        <v>1449.2</v>
      </c>
      <c r="F62" s="257"/>
      <c r="G62" s="266"/>
      <c r="H62" s="271"/>
      <c r="I62" s="266"/>
      <c r="J62" s="267"/>
      <c r="K62" s="272"/>
    </row>
    <row r="63" spans="1:11" s="19" customFormat="1" ht="32.25" customHeight="1">
      <c r="A63" s="163" t="s">
        <v>108</v>
      </c>
      <c r="B63" s="164"/>
      <c r="C63" s="38"/>
      <c r="D63" s="38"/>
      <c r="E63" s="39">
        <v>24307.1</v>
      </c>
      <c r="F63" s="39">
        <v>206.4</v>
      </c>
      <c r="G63" s="39">
        <v>24513.5</v>
      </c>
      <c r="H63" s="40"/>
      <c r="I63" s="41">
        <v>60</v>
      </c>
      <c r="J63" s="41"/>
      <c r="K63" s="42">
        <v>210000000</v>
      </c>
    </row>
    <row r="64" ht="9.75" customHeight="1"/>
    <row r="65" spans="1:11" s="102" customFormat="1" ht="13.5">
      <c r="A65" s="161" t="s">
        <v>148</v>
      </c>
      <c r="B65" s="161"/>
      <c r="C65" s="161"/>
      <c r="D65" s="161"/>
      <c r="E65" s="161"/>
      <c r="F65" s="161"/>
      <c r="G65" s="161"/>
      <c r="H65" s="162" t="s">
        <v>149</v>
      </c>
      <c r="I65" s="162"/>
      <c r="J65" s="162"/>
      <c r="K65" s="162"/>
    </row>
    <row r="66" spans="1:11" s="102" customFormat="1" ht="13.5">
      <c r="A66" s="161" t="s">
        <v>150</v>
      </c>
      <c r="B66" s="161"/>
      <c r="C66" s="161" t="s">
        <v>151</v>
      </c>
      <c r="D66" s="161"/>
      <c r="E66" s="161"/>
      <c r="F66" s="161"/>
      <c r="G66" s="161"/>
      <c r="H66" s="162" t="s">
        <v>152</v>
      </c>
      <c r="I66" s="162"/>
      <c r="J66" s="162"/>
      <c r="K66" s="103" t="s">
        <v>153</v>
      </c>
    </row>
    <row r="67" spans="1:11" s="105" customFormat="1" ht="15">
      <c r="A67" s="104"/>
      <c r="C67" s="104"/>
      <c r="D67" s="104"/>
      <c r="E67" s="104"/>
      <c r="F67" s="104"/>
      <c r="G67" s="104"/>
      <c r="H67" s="106"/>
      <c r="I67" s="104"/>
      <c r="J67" s="104"/>
      <c r="K67" s="107"/>
    </row>
  </sheetData>
  <sheetProtection/>
  <mergeCells count="141">
    <mergeCell ref="A2:K2"/>
    <mergeCell ref="K56:K57"/>
    <mergeCell ref="G54:G55"/>
    <mergeCell ref="H54:H55"/>
    <mergeCell ref="I54:I55"/>
    <mergeCell ref="J54:J55"/>
    <mergeCell ref="K54:K55"/>
    <mergeCell ref="G10:G11"/>
    <mergeCell ref="A54:A55"/>
    <mergeCell ref="B54:B55"/>
    <mergeCell ref="G5:G6"/>
    <mergeCell ref="G56:G57"/>
    <mergeCell ref="H56:H57"/>
    <mergeCell ref="I56:I57"/>
    <mergeCell ref="J56:J57"/>
    <mergeCell ref="G52:G53"/>
    <mergeCell ref="H52:H53"/>
    <mergeCell ref="I52:I53"/>
    <mergeCell ref="J52:J53"/>
    <mergeCell ref="H39:H40"/>
    <mergeCell ref="G61:G62"/>
    <mergeCell ref="H61:H62"/>
    <mergeCell ref="I61:I62"/>
    <mergeCell ref="J61:J62"/>
    <mergeCell ref="K52:K53"/>
    <mergeCell ref="J49:J50"/>
    <mergeCell ref="K49:K50"/>
    <mergeCell ref="K61:K62"/>
    <mergeCell ref="A44:A45"/>
    <mergeCell ref="B44:B45"/>
    <mergeCell ref="H44:H45"/>
    <mergeCell ref="I44:I45"/>
    <mergeCell ref="H49:H50"/>
    <mergeCell ref="I49:I50"/>
    <mergeCell ref="A49:A50"/>
    <mergeCell ref="A61:A62"/>
    <mergeCell ref="B61:B62"/>
    <mergeCell ref="G44:G45"/>
    <mergeCell ref="B49:B50"/>
    <mergeCell ref="A39:A40"/>
    <mergeCell ref="G49:G50"/>
    <mergeCell ref="A56:A57"/>
    <mergeCell ref="B56:B57"/>
    <mergeCell ref="A52:A53"/>
    <mergeCell ref="B52:B53"/>
    <mergeCell ref="I39:I40"/>
    <mergeCell ref="J39:J40"/>
    <mergeCell ref="K31:K32"/>
    <mergeCell ref="K34:K35"/>
    <mergeCell ref="K44:K45"/>
    <mergeCell ref="K39:K40"/>
    <mergeCell ref="H31:H32"/>
    <mergeCell ref="I31:I32"/>
    <mergeCell ref="J44:J45"/>
    <mergeCell ref="J31:J32"/>
    <mergeCell ref="A34:A35"/>
    <mergeCell ref="B34:B35"/>
    <mergeCell ref="G34:G35"/>
    <mergeCell ref="H34:H35"/>
    <mergeCell ref="I34:I35"/>
    <mergeCell ref="J34:J35"/>
    <mergeCell ref="H27:H28"/>
    <mergeCell ref="I27:I28"/>
    <mergeCell ref="J27:J28"/>
    <mergeCell ref="K27:K28"/>
    <mergeCell ref="A29:A30"/>
    <mergeCell ref="B29:B30"/>
    <mergeCell ref="H29:H30"/>
    <mergeCell ref="I29:I30"/>
    <mergeCell ref="J29:J30"/>
    <mergeCell ref="K29:K30"/>
    <mergeCell ref="J22:J23"/>
    <mergeCell ref="K22:K23"/>
    <mergeCell ref="A24:A25"/>
    <mergeCell ref="B24:B25"/>
    <mergeCell ref="H24:H25"/>
    <mergeCell ref="I24:I25"/>
    <mergeCell ref="J24:J25"/>
    <mergeCell ref="K24:K25"/>
    <mergeCell ref="I22:I23"/>
    <mergeCell ref="A22:A23"/>
    <mergeCell ref="J10:J11"/>
    <mergeCell ref="A15:A16"/>
    <mergeCell ref="B15:B16"/>
    <mergeCell ref="G15:G16"/>
    <mergeCell ref="J15:J16"/>
    <mergeCell ref="K15:K16"/>
    <mergeCell ref="H15:H16"/>
    <mergeCell ref="K12:K14"/>
    <mergeCell ref="A10:A11"/>
    <mergeCell ref="B10:B11"/>
    <mergeCell ref="H5:H6"/>
    <mergeCell ref="I5:I6"/>
    <mergeCell ref="J5:J6"/>
    <mergeCell ref="K10:K11"/>
    <mergeCell ref="A12:A14"/>
    <mergeCell ref="B12:B14"/>
    <mergeCell ref="G12:G14"/>
    <mergeCell ref="H12:H14"/>
    <mergeCell ref="I12:I14"/>
    <mergeCell ref="J12:J14"/>
    <mergeCell ref="A7:A8"/>
    <mergeCell ref="B7:B8"/>
    <mergeCell ref="B31:B32"/>
    <mergeCell ref="G31:G32"/>
    <mergeCell ref="K5:K6"/>
    <mergeCell ref="G7:G8"/>
    <mergeCell ref="H7:H8"/>
    <mergeCell ref="I7:I8"/>
    <mergeCell ref="J7:J8"/>
    <mergeCell ref="K7:K8"/>
    <mergeCell ref="I15:I16"/>
    <mergeCell ref="B27:B28"/>
    <mergeCell ref="A31:A32"/>
    <mergeCell ref="C3:C4"/>
    <mergeCell ref="D3:D4"/>
    <mergeCell ref="H10:H11"/>
    <mergeCell ref="I10:I11"/>
    <mergeCell ref="H22:H23"/>
    <mergeCell ref="A5:A6"/>
    <mergeCell ref="B5:B6"/>
    <mergeCell ref="H3:H4"/>
    <mergeCell ref="A63:B63"/>
    <mergeCell ref="G22:G23"/>
    <mergeCell ref="G24:G25"/>
    <mergeCell ref="G27:G28"/>
    <mergeCell ref="G29:G30"/>
    <mergeCell ref="B22:B23"/>
    <mergeCell ref="A27:A28"/>
    <mergeCell ref="B39:B40"/>
    <mergeCell ref="G39:G40"/>
    <mergeCell ref="A1:K1"/>
    <mergeCell ref="A65:G65"/>
    <mergeCell ref="H65:K65"/>
    <mergeCell ref="A66:B66"/>
    <mergeCell ref="C66:G66"/>
    <mergeCell ref="H66:J66"/>
    <mergeCell ref="I3:K3"/>
    <mergeCell ref="A3:A4"/>
    <mergeCell ref="B3:B4"/>
    <mergeCell ref="E3:G3"/>
  </mergeCells>
  <printOptions/>
  <pageMargins left="0.15748031496062992" right="0.15748031496062992" top="0.2755905511811024" bottom="0.15748031496062992" header="0.31496062992125984"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Q50"/>
  <sheetViews>
    <sheetView zoomScale="115" zoomScaleNormal="115" zoomScalePageLayoutView="0" workbookViewId="0" topLeftCell="A1">
      <selection activeCell="H4" sqref="H4"/>
    </sheetView>
  </sheetViews>
  <sheetFormatPr defaultColWidth="11.28125" defaultRowHeight="12.75"/>
  <cols>
    <col min="1" max="1" width="3.140625" style="57" customWidth="1"/>
    <col min="2" max="2" width="8.57421875" style="57" customWidth="1"/>
    <col min="3" max="3" width="4.7109375" style="57" customWidth="1"/>
    <col min="4" max="4" width="5.28125" style="57" customWidth="1"/>
    <col min="5" max="5" width="6.00390625" style="57" customWidth="1"/>
    <col min="6" max="6" width="5.57421875" style="57" customWidth="1"/>
    <col min="7" max="7" width="6.57421875" style="57" customWidth="1"/>
    <col min="8" max="8" width="49.8515625" style="81" customWidth="1"/>
    <col min="9" max="9" width="8.00390625" style="66" customWidth="1"/>
    <col min="10" max="10" width="6.8515625" style="66" customWidth="1"/>
    <col min="11" max="11" width="8.8515625" style="82" customWidth="1"/>
    <col min="12" max="12" width="7.7109375" style="57" customWidth="1"/>
    <col min="13" max="13" width="13.00390625" style="57" customWidth="1"/>
    <col min="14" max="14" width="12.7109375" style="57" customWidth="1"/>
    <col min="15" max="16384" width="11.28125" style="57" customWidth="1"/>
  </cols>
  <sheetData>
    <row r="1" spans="1:14" ht="27" customHeight="1">
      <c r="A1" s="149" t="s">
        <v>194</v>
      </c>
      <c r="B1" s="149"/>
      <c r="C1" s="149"/>
      <c r="D1" s="149"/>
      <c r="E1" s="149"/>
      <c r="F1" s="149"/>
      <c r="G1" s="149"/>
      <c r="H1" s="149"/>
      <c r="I1" s="149"/>
      <c r="J1" s="149"/>
      <c r="K1" s="149"/>
      <c r="L1" s="149"/>
      <c r="M1" s="149"/>
      <c r="N1" s="149"/>
    </row>
    <row r="2" spans="1:14" ht="24" customHeight="1">
      <c r="A2" s="170" t="str">
        <f>DSTK!A2</f>
        <v>(Kèm theo Quyết định số:……./QĐ-UBND ngày ../5/2024 của Ủy ban nhân dân huyện Tân Yên)</v>
      </c>
      <c r="B2" s="170"/>
      <c r="C2" s="170"/>
      <c r="D2" s="170"/>
      <c r="E2" s="170"/>
      <c r="F2" s="170"/>
      <c r="G2" s="170"/>
      <c r="H2" s="170"/>
      <c r="I2" s="170"/>
      <c r="J2" s="170"/>
      <c r="K2" s="170"/>
      <c r="L2" s="170"/>
      <c r="M2" s="170"/>
      <c r="N2" s="170"/>
    </row>
    <row r="3" spans="1:14" ht="90.75" customHeight="1">
      <c r="A3" s="116" t="s">
        <v>18</v>
      </c>
      <c r="B3" s="116" t="s">
        <v>19</v>
      </c>
      <c r="C3" s="116" t="s">
        <v>34</v>
      </c>
      <c r="D3" s="116" t="s">
        <v>7</v>
      </c>
      <c r="E3" s="116" t="s">
        <v>35</v>
      </c>
      <c r="F3" s="116" t="s">
        <v>1</v>
      </c>
      <c r="G3" s="116" t="s">
        <v>36</v>
      </c>
      <c r="H3" s="116" t="s">
        <v>37</v>
      </c>
      <c r="I3" s="116" t="s">
        <v>38</v>
      </c>
      <c r="J3" s="58" t="s">
        <v>39</v>
      </c>
      <c r="K3" s="59" t="s">
        <v>40</v>
      </c>
      <c r="L3" s="60" t="s">
        <v>41</v>
      </c>
      <c r="M3" s="60" t="s">
        <v>42</v>
      </c>
      <c r="N3" s="60" t="s">
        <v>43</v>
      </c>
    </row>
    <row r="4" spans="1:14" s="66" customFormat="1" ht="29.25" customHeight="1">
      <c r="A4" s="171">
        <v>1</v>
      </c>
      <c r="B4" s="174" t="s">
        <v>50</v>
      </c>
      <c r="C4" s="166">
        <v>78</v>
      </c>
      <c r="D4" s="166">
        <v>546</v>
      </c>
      <c r="E4" s="166">
        <v>1490.5</v>
      </c>
      <c r="F4" s="166" t="s">
        <v>45</v>
      </c>
      <c r="G4" s="166">
        <v>1449.2</v>
      </c>
      <c r="H4" s="61" t="s">
        <v>82</v>
      </c>
      <c r="I4" s="62" t="s">
        <v>78</v>
      </c>
      <c r="J4" s="63">
        <v>39.96000000000001</v>
      </c>
      <c r="K4" s="64">
        <v>910000</v>
      </c>
      <c r="L4" s="65">
        <v>0.8</v>
      </c>
      <c r="M4" s="120">
        <v>29090880.000000007</v>
      </c>
      <c r="N4" s="276">
        <v>321175328</v>
      </c>
    </row>
    <row r="5" spans="1:14" s="66" customFormat="1" ht="29.25" customHeight="1">
      <c r="A5" s="172"/>
      <c r="B5" s="175"/>
      <c r="C5" s="167"/>
      <c r="D5" s="167"/>
      <c r="E5" s="167"/>
      <c r="F5" s="167"/>
      <c r="G5" s="167"/>
      <c r="H5" s="67" t="s">
        <v>81</v>
      </c>
      <c r="I5" s="68" t="s">
        <v>79</v>
      </c>
      <c r="J5" s="69">
        <v>29.04</v>
      </c>
      <c r="K5" s="70">
        <v>1460000</v>
      </c>
      <c r="L5" s="71">
        <v>0.8</v>
      </c>
      <c r="M5" s="72">
        <v>33918720</v>
      </c>
      <c r="N5" s="277"/>
    </row>
    <row r="6" spans="1:14" s="66" customFormat="1" ht="29.25" customHeight="1">
      <c r="A6" s="172"/>
      <c r="B6" s="175"/>
      <c r="C6" s="167"/>
      <c r="D6" s="167"/>
      <c r="E6" s="167"/>
      <c r="F6" s="167"/>
      <c r="G6" s="167"/>
      <c r="H6" s="67" t="s">
        <v>80</v>
      </c>
      <c r="I6" s="68" t="s">
        <v>79</v>
      </c>
      <c r="J6" s="69">
        <v>2.4</v>
      </c>
      <c r="K6" s="70">
        <v>910000</v>
      </c>
      <c r="L6" s="71">
        <v>0.8</v>
      </c>
      <c r="M6" s="72">
        <v>1747200</v>
      </c>
      <c r="N6" s="277"/>
    </row>
    <row r="7" spans="1:14" s="66" customFormat="1" ht="33" customHeight="1">
      <c r="A7" s="172"/>
      <c r="B7" s="175"/>
      <c r="C7" s="167"/>
      <c r="D7" s="167"/>
      <c r="E7" s="167"/>
      <c r="F7" s="167"/>
      <c r="G7" s="167"/>
      <c r="H7" s="67" t="s">
        <v>83</v>
      </c>
      <c r="I7" s="68" t="s">
        <v>78</v>
      </c>
      <c r="J7" s="69">
        <v>54</v>
      </c>
      <c r="K7" s="70">
        <v>170000</v>
      </c>
      <c r="L7" s="71">
        <v>0.8</v>
      </c>
      <c r="M7" s="72">
        <v>7344000</v>
      </c>
      <c r="N7" s="277"/>
    </row>
    <row r="8" spans="1:14" s="66" customFormat="1" ht="24.75" customHeight="1">
      <c r="A8" s="172"/>
      <c r="B8" s="175"/>
      <c r="C8" s="167"/>
      <c r="D8" s="167"/>
      <c r="E8" s="167"/>
      <c r="F8" s="167"/>
      <c r="G8" s="167"/>
      <c r="H8" s="67" t="s">
        <v>164</v>
      </c>
      <c r="I8" s="68" t="s">
        <v>78</v>
      </c>
      <c r="J8" s="69">
        <v>10.26</v>
      </c>
      <c r="K8" s="70">
        <v>2110000</v>
      </c>
      <c r="L8" s="71">
        <v>0.8</v>
      </c>
      <c r="M8" s="72">
        <v>17318880</v>
      </c>
      <c r="N8" s="277"/>
    </row>
    <row r="9" spans="1:14" s="66" customFormat="1" ht="31.5" customHeight="1">
      <c r="A9" s="172"/>
      <c r="B9" s="175"/>
      <c r="C9" s="167"/>
      <c r="D9" s="167"/>
      <c r="E9" s="167"/>
      <c r="F9" s="167"/>
      <c r="G9" s="167"/>
      <c r="H9" s="67" t="s">
        <v>84</v>
      </c>
      <c r="I9" s="68" t="s">
        <v>78</v>
      </c>
      <c r="J9" s="69">
        <v>12.96</v>
      </c>
      <c r="K9" s="70">
        <v>170000</v>
      </c>
      <c r="L9" s="71">
        <v>0.8</v>
      </c>
      <c r="M9" s="72">
        <v>1762560</v>
      </c>
      <c r="N9" s="277"/>
    </row>
    <row r="10" spans="1:14" s="66" customFormat="1" ht="29.25" customHeight="1">
      <c r="A10" s="172"/>
      <c r="B10" s="175"/>
      <c r="C10" s="167"/>
      <c r="D10" s="167"/>
      <c r="E10" s="167"/>
      <c r="F10" s="167"/>
      <c r="G10" s="167"/>
      <c r="H10" s="67" t="s">
        <v>85</v>
      </c>
      <c r="I10" s="68" t="s">
        <v>79</v>
      </c>
      <c r="J10" s="69">
        <v>19.52</v>
      </c>
      <c r="K10" s="70">
        <v>910000</v>
      </c>
      <c r="L10" s="71">
        <v>0.8</v>
      </c>
      <c r="M10" s="72">
        <v>14210560</v>
      </c>
      <c r="N10" s="277"/>
    </row>
    <row r="11" spans="1:14" s="66" customFormat="1" ht="29.25" customHeight="1">
      <c r="A11" s="172"/>
      <c r="B11" s="175"/>
      <c r="C11" s="167"/>
      <c r="D11" s="167"/>
      <c r="E11" s="167"/>
      <c r="F11" s="167"/>
      <c r="G11" s="167"/>
      <c r="H11" s="67" t="s">
        <v>86</v>
      </c>
      <c r="I11" s="68" t="s">
        <v>79</v>
      </c>
      <c r="J11" s="69">
        <v>4.8</v>
      </c>
      <c r="K11" s="70">
        <v>1500000</v>
      </c>
      <c r="L11" s="71">
        <v>0.8</v>
      </c>
      <c r="M11" s="72">
        <v>5760000</v>
      </c>
      <c r="N11" s="277"/>
    </row>
    <row r="12" spans="1:14" s="66" customFormat="1" ht="35.25" customHeight="1">
      <c r="A12" s="172"/>
      <c r="B12" s="175"/>
      <c r="C12" s="167"/>
      <c r="D12" s="167"/>
      <c r="E12" s="167"/>
      <c r="F12" s="167"/>
      <c r="G12" s="167"/>
      <c r="H12" s="67" t="s">
        <v>87</v>
      </c>
      <c r="I12" s="68" t="s">
        <v>78</v>
      </c>
      <c r="J12" s="69">
        <v>54</v>
      </c>
      <c r="K12" s="70">
        <v>170000</v>
      </c>
      <c r="L12" s="71">
        <v>0.8</v>
      </c>
      <c r="M12" s="72">
        <v>7344000</v>
      </c>
      <c r="N12" s="277"/>
    </row>
    <row r="13" spans="1:14" s="66" customFormat="1" ht="29.25" customHeight="1">
      <c r="A13" s="172"/>
      <c r="B13" s="175"/>
      <c r="C13" s="167"/>
      <c r="D13" s="167"/>
      <c r="E13" s="167"/>
      <c r="F13" s="167"/>
      <c r="G13" s="167"/>
      <c r="H13" s="67" t="s">
        <v>88</v>
      </c>
      <c r="I13" s="68" t="s">
        <v>79</v>
      </c>
      <c r="J13" s="69">
        <v>27</v>
      </c>
      <c r="K13" s="70">
        <v>1100000</v>
      </c>
      <c r="L13" s="71">
        <v>0.8</v>
      </c>
      <c r="M13" s="73">
        <v>23760000</v>
      </c>
      <c r="N13" s="277"/>
    </row>
    <row r="14" spans="1:14" s="66" customFormat="1" ht="33" customHeight="1">
      <c r="A14" s="172"/>
      <c r="B14" s="175"/>
      <c r="C14" s="167"/>
      <c r="D14" s="167"/>
      <c r="E14" s="167"/>
      <c r="F14" s="167"/>
      <c r="G14" s="167"/>
      <c r="H14" s="67" t="s">
        <v>89</v>
      </c>
      <c r="I14" s="68" t="s">
        <v>78</v>
      </c>
      <c r="J14" s="69">
        <v>9.600000000000001</v>
      </c>
      <c r="K14" s="70">
        <v>170000</v>
      </c>
      <c r="L14" s="71">
        <v>0.8</v>
      </c>
      <c r="M14" s="72">
        <v>1305600.0000000002</v>
      </c>
      <c r="N14" s="277"/>
    </row>
    <row r="15" spans="1:14" s="66" customFormat="1" ht="33" customHeight="1">
      <c r="A15" s="172"/>
      <c r="B15" s="175"/>
      <c r="C15" s="167"/>
      <c r="D15" s="167"/>
      <c r="E15" s="167"/>
      <c r="F15" s="167"/>
      <c r="G15" s="167"/>
      <c r="H15" s="67" t="s">
        <v>91</v>
      </c>
      <c r="I15" s="68" t="s">
        <v>90</v>
      </c>
      <c r="J15" s="69">
        <v>20.16</v>
      </c>
      <c r="K15" s="70">
        <v>170000</v>
      </c>
      <c r="L15" s="71">
        <v>0.8</v>
      </c>
      <c r="M15" s="72">
        <v>2741760</v>
      </c>
      <c r="N15" s="277"/>
    </row>
    <row r="16" spans="1:14" s="66" customFormat="1" ht="35.25" customHeight="1">
      <c r="A16" s="172"/>
      <c r="B16" s="175"/>
      <c r="C16" s="167"/>
      <c r="D16" s="167"/>
      <c r="E16" s="167"/>
      <c r="F16" s="167"/>
      <c r="G16" s="167"/>
      <c r="H16" s="67" t="s">
        <v>92</v>
      </c>
      <c r="I16" s="68" t="s">
        <v>90</v>
      </c>
      <c r="J16" s="69">
        <v>19.200000000000003</v>
      </c>
      <c r="K16" s="70">
        <v>170000</v>
      </c>
      <c r="L16" s="71">
        <v>0.8</v>
      </c>
      <c r="M16" s="72">
        <v>2611200.0000000005</v>
      </c>
      <c r="N16" s="277"/>
    </row>
    <row r="17" spans="1:14" s="66" customFormat="1" ht="35.25" customHeight="1">
      <c r="A17" s="172"/>
      <c r="B17" s="175"/>
      <c r="C17" s="167"/>
      <c r="D17" s="167"/>
      <c r="E17" s="167"/>
      <c r="F17" s="167"/>
      <c r="G17" s="167"/>
      <c r="H17" s="67" t="s">
        <v>93</v>
      </c>
      <c r="I17" s="68" t="s">
        <v>90</v>
      </c>
      <c r="J17" s="69">
        <v>35.64</v>
      </c>
      <c r="K17" s="70">
        <v>170000</v>
      </c>
      <c r="L17" s="71">
        <v>0.8</v>
      </c>
      <c r="M17" s="72">
        <v>4847040</v>
      </c>
      <c r="N17" s="277"/>
    </row>
    <row r="18" spans="1:14" s="66" customFormat="1" ht="35.25" customHeight="1">
      <c r="A18" s="172"/>
      <c r="B18" s="175"/>
      <c r="C18" s="167"/>
      <c r="D18" s="167"/>
      <c r="E18" s="167"/>
      <c r="F18" s="167"/>
      <c r="G18" s="167"/>
      <c r="H18" s="67" t="s">
        <v>94</v>
      </c>
      <c r="I18" s="68" t="s">
        <v>90</v>
      </c>
      <c r="J18" s="69">
        <v>62.4</v>
      </c>
      <c r="K18" s="70">
        <v>170000</v>
      </c>
      <c r="L18" s="71">
        <v>0.8</v>
      </c>
      <c r="M18" s="72">
        <v>8486400</v>
      </c>
      <c r="N18" s="277"/>
    </row>
    <row r="19" spans="1:14" s="66" customFormat="1" ht="35.25" customHeight="1">
      <c r="A19" s="172"/>
      <c r="B19" s="175"/>
      <c r="C19" s="167"/>
      <c r="D19" s="167"/>
      <c r="E19" s="167"/>
      <c r="F19" s="167"/>
      <c r="G19" s="167"/>
      <c r="H19" s="67" t="s">
        <v>163</v>
      </c>
      <c r="I19" s="68" t="s">
        <v>78</v>
      </c>
      <c r="J19" s="69">
        <v>11.856</v>
      </c>
      <c r="K19" s="70">
        <v>2110000</v>
      </c>
      <c r="L19" s="71">
        <v>0.8</v>
      </c>
      <c r="M19" s="72">
        <v>20012928</v>
      </c>
      <c r="N19" s="277"/>
    </row>
    <row r="20" spans="1:14" s="66" customFormat="1" ht="35.25" customHeight="1">
      <c r="A20" s="172"/>
      <c r="B20" s="175"/>
      <c r="C20" s="167"/>
      <c r="D20" s="167"/>
      <c r="E20" s="167"/>
      <c r="F20" s="167"/>
      <c r="G20" s="167"/>
      <c r="H20" s="67" t="s">
        <v>161</v>
      </c>
      <c r="I20" s="68" t="s">
        <v>78</v>
      </c>
      <c r="J20" s="69">
        <v>70</v>
      </c>
      <c r="K20" s="70">
        <v>580000</v>
      </c>
      <c r="L20" s="71">
        <v>0.8</v>
      </c>
      <c r="M20" s="72">
        <v>32480000</v>
      </c>
      <c r="N20" s="277"/>
    </row>
    <row r="21" spans="1:14" s="66" customFormat="1" ht="35.25" customHeight="1">
      <c r="A21" s="172"/>
      <c r="B21" s="175"/>
      <c r="C21" s="167"/>
      <c r="D21" s="167"/>
      <c r="E21" s="167"/>
      <c r="F21" s="167"/>
      <c r="G21" s="167"/>
      <c r="H21" s="67" t="s">
        <v>115</v>
      </c>
      <c r="I21" s="68" t="s">
        <v>90</v>
      </c>
      <c r="J21" s="69">
        <v>27</v>
      </c>
      <c r="K21" s="70">
        <v>170000</v>
      </c>
      <c r="L21" s="71">
        <v>0.8</v>
      </c>
      <c r="M21" s="72">
        <v>3672000</v>
      </c>
      <c r="N21" s="277"/>
    </row>
    <row r="22" spans="1:14" s="66" customFormat="1" ht="35.25" customHeight="1">
      <c r="A22" s="172"/>
      <c r="B22" s="175"/>
      <c r="C22" s="167"/>
      <c r="D22" s="167"/>
      <c r="E22" s="167"/>
      <c r="F22" s="167"/>
      <c r="G22" s="167"/>
      <c r="H22" s="67" t="s">
        <v>95</v>
      </c>
      <c r="I22" s="68" t="s">
        <v>78</v>
      </c>
      <c r="J22" s="69">
        <v>55.199999999999996</v>
      </c>
      <c r="K22" s="70">
        <v>120000</v>
      </c>
      <c r="L22" s="71">
        <v>0.8</v>
      </c>
      <c r="M22" s="72">
        <v>5299200</v>
      </c>
      <c r="N22" s="277"/>
    </row>
    <row r="23" spans="1:14" s="66" customFormat="1" ht="35.25" customHeight="1">
      <c r="A23" s="172"/>
      <c r="B23" s="175"/>
      <c r="C23" s="167"/>
      <c r="D23" s="167"/>
      <c r="E23" s="167"/>
      <c r="F23" s="167"/>
      <c r="G23" s="167"/>
      <c r="H23" s="67" t="s">
        <v>116</v>
      </c>
      <c r="I23" s="68" t="s">
        <v>90</v>
      </c>
      <c r="J23" s="69">
        <v>1.5</v>
      </c>
      <c r="K23" s="70">
        <v>1030000</v>
      </c>
      <c r="L23" s="71">
        <v>0.8</v>
      </c>
      <c r="M23" s="72">
        <v>1236000</v>
      </c>
      <c r="N23" s="277"/>
    </row>
    <row r="24" spans="1:14" s="66" customFormat="1" ht="35.25" customHeight="1">
      <c r="A24" s="172"/>
      <c r="B24" s="175"/>
      <c r="C24" s="167"/>
      <c r="D24" s="167"/>
      <c r="E24" s="167"/>
      <c r="F24" s="167"/>
      <c r="G24" s="167"/>
      <c r="H24" s="67" t="s">
        <v>162</v>
      </c>
      <c r="I24" s="68" t="s">
        <v>117</v>
      </c>
      <c r="J24" s="69">
        <v>42</v>
      </c>
      <c r="K24" s="70">
        <v>170000</v>
      </c>
      <c r="L24" s="71">
        <v>0.8</v>
      </c>
      <c r="M24" s="72">
        <v>5712000</v>
      </c>
      <c r="N24" s="277"/>
    </row>
    <row r="25" spans="1:14" s="66" customFormat="1" ht="35.25" customHeight="1">
      <c r="A25" s="172"/>
      <c r="B25" s="175"/>
      <c r="C25" s="167"/>
      <c r="D25" s="167"/>
      <c r="E25" s="167"/>
      <c r="F25" s="167"/>
      <c r="G25" s="167"/>
      <c r="H25" s="67" t="s">
        <v>118</v>
      </c>
      <c r="I25" s="68" t="s">
        <v>78</v>
      </c>
      <c r="J25" s="69">
        <v>24</v>
      </c>
      <c r="K25" s="70">
        <v>120000</v>
      </c>
      <c r="L25" s="71">
        <v>0.8</v>
      </c>
      <c r="M25" s="72">
        <v>2304000</v>
      </c>
      <c r="N25" s="277"/>
    </row>
    <row r="26" spans="1:14" s="66" customFormat="1" ht="35.25" customHeight="1">
      <c r="A26" s="172"/>
      <c r="B26" s="175"/>
      <c r="C26" s="167"/>
      <c r="D26" s="167"/>
      <c r="E26" s="167"/>
      <c r="F26" s="167"/>
      <c r="G26" s="167"/>
      <c r="H26" s="67" t="s">
        <v>176</v>
      </c>
      <c r="I26" s="68" t="s">
        <v>90</v>
      </c>
      <c r="J26" s="69">
        <v>0.125</v>
      </c>
      <c r="K26" s="70">
        <v>4040000</v>
      </c>
      <c r="L26" s="71">
        <v>0.8</v>
      </c>
      <c r="M26" s="72">
        <v>404000</v>
      </c>
      <c r="N26" s="277"/>
    </row>
    <row r="27" spans="1:14" s="66" customFormat="1" ht="35.25" customHeight="1">
      <c r="A27" s="172"/>
      <c r="B27" s="175"/>
      <c r="C27" s="167"/>
      <c r="D27" s="167"/>
      <c r="E27" s="167"/>
      <c r="F27" s="167"/>
      <c r="G27" s="167"/>
      <c r="H27" s="67" t="s">
        <v>134</v>
      </c>
      <c r="I27" s="68" t="s">
        <v>109</v>
      </c>
      <c r="J27" s="69">
        <v>8</v>
      </c>
      <c r="K27" s="70">
        <v>163000</v>
      </c>
      <c r="L27" s="71">
        <v>0.8</v>
      </c>
      <c r="M27" s="72">
        <v>1043200</v>
      </c>
      <c r="N27" s="277"/>
    </row>
    <row r="28" spans="1:14" s="66" customFormat="1" ht="35.25" customHeight="1">
      <c r="A28" s="172"/>
      <c r="B28" s="175"/>
      <c r="C28" s="167"/>
      <c r="D28" s="167"/>
      <c r="E28" s="167"/>
      <c r="F28" s="167"/>
      <c r="G28" s="167"/>
      <c r="H28" s="67" t="s">
        <v>110</v>
      </c>
      <c r="I28" s="68" t="s">
        <v>109</v>
      </c>
      <c r="J28" s="69">
        <v>3</v>
      </c>
      <c r="K28" s="70">
        <v>123000</v>
      </c>
      <c r="L28" s="71">
        <v>0.8</v>
      </c>
      <c r="M28" s="72">
        <v>295200</v>
      </c>
      <c r="N28" s="277"/>
    </row>
    <row r="29" spans="1:14" s="66" customFormat="1" ht="35.25" customHeight="1">
      <c r="A29" s="172"/>
      <c r="B29" s="175"/>
      <c r="C29" s="167"/>
      <c r="D29" s="167"/>
      <c r="E29" s="167"/>
      <c r="F29" s="167"/>
      <c r="G29" s="167"/>
      <c r="H29" s="67" t="s">
        <v>135</v>
      </c>
      <c r="I29" s="68" t="s">
        <v>109</v>
      </c>
      <c r="J29" s="69">
        <v>2</v>
      </c>
      <c r="K29" s="70">
        <v>2991000</v>
      </c>
      <c r="L29" s="71">
        <v>0.8</v>
      </c>
      <c r="M29" s="72">
        <v>4785600</v>
      </c>
      <c r="N29" s="277"/>
    </row>
    <row r="30" spans="1:14" s="66" customFormat="1" ht="35.25" customHeight="1">
      <c r="A30" s="172"/>
      <c r="B30" s="175"/>
      <c r="C30" s="167"/>
      <c r="D30" s="167"/>
      <c r="E30" s="167"/>
      <c r="F30" s="167"/>
      <c r="G30" s="167"/>
      <c r="H30" s="67" t="s">
        <v>111</v>
      </c>
      <c r="I30" s="68" t="s">
        <v>112</v>
      </c>
      <c r="J30" s="69">
        <v>10</v>
      </c>
      <c r="K30" s="70">
        <v>53000</v>
      </c>
      <c r="L30" s="71">
        <v>0.8</v>
      </c>
      <c r="M30" s="72">
        <v>424000</v>
      </c>
      <c r="N30" s="277"/>
    </row>
    <row r="31" spans="1:14" s="66" customFormat="1" ht="35.25" customHeight="1">
      <c r="A31" s="172"/>
      <c r="B31" s="175"/>
      <c r="C31" s="167"/>
      <c r="D31" s="167"/>
      <c r="E31" s="167"/>
      <c r="F31" s="167"/>
      <c r="G31" s="167"/>
      <c r="H31" s="67" t="s">
        <v>113</v>
      </c>
      <c r="I31" s="68" t="s">
        <v>109</v>
      </c>
      <c r="J31" s="69">
        <v>1</v>
      </c>
      <c r="K31" s="70">
        <v>555000</v>
      </c>
      <c r="L31" s="71">
        <v>0.8</v>
      </c>
      <c r="M31" s="72">
        <v>444000</v>
      </c>
      <c r="N31" s="277"/>
    </row>
    <row r="32" spans="1:14" s="66" customFormat="1" ht="35.25" customHeight="1">
      <c r="A32" s="172"/>
      <c r="B32" s="175"/>
      <c r="C32" s="167"/>
      <c r="D32" s="167"/>
      <c r="E32" s="167"/>
      <c r="F32" s="167"/>
      <c r="G32" s="167"/>
      <c r="H32" s="67" t="s">
        <v>136</v>
      </c>
      <c r="I32" s="68" t="s">
        <v>109</v>
      </c>
      <c r="J32" s="69">
        <v>1</v>
      </c>
      <c r="K32" s="70">
        <v>415000</v>
      </c>
      <c r="L32" s="71">
        <v>0.8</v>
      </c>
      <c r="M32" s="72">
        <v>332000</v>
      </c>
      <c r="N32" s="277"/>
    </row>
    <row r="33" spans="1:14" s="66" customFormat="1" ht="35.25" customHeight="1">
      <c r="A33" s="172"/>
      <c r="B33" s="175"/>
      <c r="C33" s="167"/>
      <c r="D33" s="167"/>
      <c r="E33" s="167"/>
      <c r="F33" s="167"/>
      <c r="G33" s="167"/>
      <c r="H33" s="67" t="s">
        <v>137</v>
      </c>
      <c r="I33" s="68" t="s">
        <v>109</v>
      </c>
      <c r="J33" s="69">
        <v>1</v>
      </c>
      <c r="K33" s="70">
        <v>40000</v>
      </c>
      <c r="L33" s="71">
        <v>0.8</v>
      </c>
      <c r="M33" s="72">
        <v>32000</v>
      </c>
      <c r="N33" s="277"/>
    </row>
    <row r="34" spans="1:14" s="66" customFormat="1" ht="35.25" customHeight="1">
      <c r="A34" s="172"/>
      <c r="B34" s="175"/>
      <c r="C34" s="167"/>
      <c r="D34" s="167"/>
      <c r="E34" s="167"/>
      <c r="F34" s="167"/>
      <c r="G34" s="167"/>
      <c r="H34" s="67" t="s">
        <v>138</v>
      </c>
      <c r="I34" s="68" t="s">
        <v>109</v>
      </c>
      <c r="J34" s="69">
        <v>3</v>
      </c>
      <c r="K34" s="70">
        <v>163000</v>
      </c>
      <c r="L34" s="71">
        <v>0.8</v>
      </c>
      <c r="M34" s="72">
        <v>391200</v>
      </c>
      <c r="N34" s="277"/>
    </row>
    <row r="35" spans="1:14" s="66" customFormat="1" ht="35.25" customHeight="1">
      <c r="A35" s="172"/>
      <c r="B35" s="175"/>
      <c r="C35" s="167"/>
      <c r="D35" s="167"/>
      <c r="E35" s="167"/>
      <c r="F35" s="167"/>
      <c r="G35" s="167"/>
      <c r="H35" s="74" t="s">
        <v>139</v>
      </c>
      <c r="I35" s="75" t="s">
        <v>109</v>
      </c>
      <c r="J35" s="76">
        <v>52</v>
      </c>
      <c r="K35" s="77">
        <v>32000</v>
      </c>
      <c r="L35" s="71">
        <v>0.8</v>
      </c>
      <c r="M35" s="72">
        <v>1331200</v>
      </c>
      <c r="N35" s="277"/>
    </row>
    <row r="36" spans="1:14" s="66" customFormat="1" ht="35.25" customHeight="1">
      <c r="A36" s="172"/>
      <c r="B36" s="175"/>
      <c r="C36" s="167"/>
      <c r="D36" s="167"/>
      <c r="E36" s="167"/>
      <c r="F36" s="167"/>
      <c r="G36" s="167"/>
      <c r="H36" s="67" t="s">
        <v>140</v>
      </c>
      <c r="I36" s="75" t="s">
        <v>109</v>
      </c>
      <c r="J36" s="69">
        <v>10</v>
      </c>
      <c r="K36" s="70">
        <v>1364000</v>
      </c>
      <c r="L36" s="78">
        <v>0.8</v>
      </c>
      <c r="M36" s="72">
        <v>10912000</v>
      </c>
      <c r="N36" s="277"/>
    </row>
    <row r="37" spans="1:14" s="66" customFormat="1" ht="35.25" customHeight="1">
      <c r="A37" s="172"/>
      <c r="B37" s="175"/>
      <c r="C37" s="167"/>
      <c r="D37" s="167"/>
      <c r="E37" s="167"/>
      <c r="F37" s="167"/>
      <c r="G37" s="167"/>
      <c r="H37" s="67" t="s">
        <v>141</v>
      </c>
      <c r="I37" s="75" t="s">
        <v>109</v>
      </c>
      <c r="J37" s="69">
        <v>4</v>
      </c>
      <c r="K37" s="70">
        <v>1790000</v>
      </c>
      <c r="L37" s="78">
        <v>0.8</v>
      </c>
      <c r="M37" s="72">
        <v>5728000</v>
      </c>
      <c r="N37" s="277"/>
    </row>
    <row r="38" spans="1:14" s="66" customFormat="1" ht="35.25" customHeight="1">
      <c r="A38" s="172"/>
      <c r="B38" s="175"/>
      <c r="C38" s="167"/>
      <c r="D38" s="167"/>
      <c r="E38" s="167"/>
      <c r="F38" s="167"/>
      <c r="G38" s="167"/>
      <c r="H38" s="67" t="s">
        <v>142</v>
      </c>
      <c r="I38" s="75" t="s">
        <v>109</v>
      </c>
      <c r="J38" s="69">
        <v>1</v>
      </c>
      <c r="K38" s="70">
        <v>437000</v>
      </c>
      <c r="L38" s="78">
        <v>0.8</v>
      </c>
      <c r="M38" s="72">
        <v>349600</v>
      </c>
      <c r="N38" s="277"/>
    </row>
    <row r="39" spans="1:14" s="66" customFormat="1" ht="35.25" customHeight="1">
      <c r="A39" s="172"/>
      <c r="B39" s="175"/>
      <c r="C39" s="167"/>
      <c r="D39" s="167"/>
      <c r="E39" s="167"/>
      <c r="F39" s="167"/>
      <c r="G39" s="167"/>
      <c r="H39" s="67" t="s">
        <v>143</v>
      </c>
      <c r="I39" s="75" t="s">
        <v>109</v>
      </c>
      <c r="J39" s="69">
        <v>1</v>
      </c>
      <c r="K39" s="70">
        <v>80000</v>
      </c>
      <c r="L39" s="78">
        <v>0.8</v>
      </c>
      <c r="M39" s="72">
        <v>64000</v>
      </c>
      <c r="N39" s="277"/>
    </row>
    <row r="40" spans="1:14" s="66" customFormat="1" ht="35.25" customHeight="1">
      <c r="A40" s="172"/>
      <c r="B40" s="175"/>
      <c r="C40" s="167"/>
      <c r="D40" s="167"/>
      <c r="E40" s="167"/>
      <c r="F40" s="167"/>
      <c r="G40" s="167"/>
      <c r="H40" s="67" t="s">
        <v>114</v>
      </c>
      <c r="I40" s="75" t="s">
        <v>109</v>
      </c>
      <c r="J40" s="69">
        <v>1</v>
      </c>
      <c r="K40" s="70">
        <v>1160000</v>
      </c>
      <c r="L40" s="78">
        <v>0.8</v>
      </c>
      <c r="M40" s="72">
        <v>928000</v>
      </c>
      <c r="N40" s="277"/>
    </row>
    <row r="41" spans="1:14" s="66" customFormat="1" ht="35.25" customHeight="1">
      <c r="A41" s="172"/>
      <c r="B41" s="175"/>
      <c r="C41" s="167"/>
      <c r="D41" s="167"/>
      <c r="E41" s="167"/>
      <c r="F41" s="167"/>
      <c r="G41" s="167"/>
      <c r="H41" s="67" t="s">
        <v>144</v>
      </c>
      <c r="I41" s="75" t="s">
        <v>109</v>
      </c>
      <c r="J41" s="69">
        <v>1</v>
      </c>
      <c r="K41" s="70">
        <v>1090000</v>
      </c>
      <c r="L41" s="78">
        <v>0.8</v>
      </c>
      <c r="M41" s="72">
        <v>872000</v>
      </c>
      <c r="N41" s="277"/>
    </row>
    <row r="42" spans="1:14" s="66" customFormat="1" ht="35.25" customHeight="1">
      <c r="A42" s="172"/>
      <c r="B42" s="175"/>
      <c r="C42" s="167"/>
      <c r="D42" s="167"/>
      <c r="E42" s="167"/>
      <c r="F42" s="167"/>
      <c r="G42" s="167"/>
      <c r="H42" s="67" t="s">
        <v>145</v>
      </c>
      <c r="I42" s="75" t="s">
        <v>109</v>
      </c>
      <c r="J42" s="69">
        <v>2</v>
      </c>
      <c r="K42" s="70">
        <v>2216000</v>
      </c>
      <c r="L42" s="78">
        <v>0.8</v>
      </c>
      <c r="M42" s="72">
        <v>3545600</v>
      </c>
      <c r="N42" s="277"/>
    </row>
    <row r="43" spans="1:14" s="66" customFormat="1" ht="35.25" customHeight="1">
      <c r="A43" s="172"/>
      <c r="B43" s="175"/>
      <c r="C43" s="167"/>
      <c r="D43" s="167"/>
      <c r="E43" s="167"/>
      <c r="F43" s="167"/>
      <c r="G43" s="167"/>
      <c r="H43" s="67" t="s">
        <v>177</v>
      </c>
      <c r="I43" s="75" t="s">
        <v>109</v>
      </c>
      <c r="J43" s="69">
        <v>1</v>
      </c>
      <c r="K43" s="70">
        <v>555000</v>
      </c>
      <c r="L43" s="78">
        <v>0.8</v>
      </c>
      <c r="M43" s="72">
        <v>444000</v>
      </c>
      <c r="N43" s="277"/>
    </row>
    <row r="44" spans="1:14" s="66" customFormat="1" ht="35.25" customHeight="1">
      <c r="A44" s="172"/>
      <c r="B44" s="175"/>
      <c r="C44" s="167"/>
      <c r="D44" s="167"/>
      <c r="E44" s="167"/>
      <c r="F44" s="167"/>
      <c r="G44" s="167"/>
      <c r="H44" s="67" t="s">
        <v>119</v>
      </c>
      <c r="I44" s="75" t="s">
        <v>109</v>
      </c>
      <c r="J44" s="69">
        <v>1</v>
      </c>
      <c r="K44" s="70">
        <v>185000</v>
      </c>
      <c r="L44" s="78">
        <v>0.8</v>
      </c>
      <c r="M44" s="72">
        <v>148000</v>
      </c>
      <c r="N44" s="277"/>
    </row>
    <row r="45" spans="1:14" s="66" customFormat="1" ht="35.25" customHeight="1">
      <c r="A45" s="172"/>
      <c r="B45" s="175"/>
      <c r="C45" s="167"/>
      <c r="D45" s="167"/>
      <c r="E45" s="167"/>
      <c r="F45" s="167"/>
      <c r="G45" s="167"/>
      <c r="H45" s="67" t="s">
        <v>120</v>
      </c>
      <c r="I45" s="75" t="s">
        <v>109</v>
      </c>
      <c r="J45" s="69">
        <v>2</v>
      </c>
      <c r="K45" s="70">
        <v>163000</v>
      </c>
      <c r="L45" s="78">
        <v>0.8</v>
      </c>
      <c r="M45" s="72">
        <v>260800</v>
      </c>
      <c r="N45" s="277"/>
    </row>
    <row r="46" spans="1:14" s="66" customFormat="1" ht="35.25" customHeight="1">
      <c r="A46" s="172"/>
      <c r="B46" s="175"/>
      <c r="C46" s="167"/>
      <c r="D46" s="167"/>
      <c r="E46" s="167"/>
      <c r="F46" s="167"/>
      <c r="G46" s="167"/>
      <c r="H46" s="67" t="s">
        <v>121</v>
      </c>
      <c r="I46" s="75" t="s">
        <v>109</v>
      </c>
      <c r="J46" s="69">
        <v>1</v>
      </c>
      <c r="K46" s="70">
        <v>25000</v>
      </c>
      <c r="L46" s="78">
        <v>0.8</v>
      </c>
      <c r="M46" s="72">
        <v>20000</v>
      </c>
      <c r="N46" s="277"/>
    </row>
    <row r="47" spans="1:14" s="66" customFormat="1" ht="35.25" customHeight="1">
      <c r="A47" s="172"/>
      <c r="B47" s="175"/>
      <c r="C47" s="167"/>
      <c r="D47" s="167"/>
      <c r="E47" s="167"/>
      <c r="F47" s="167"/>
      <c r="G47" s="167"/>
      <c r="H47" s="87" t="s">
        <v>122</v>
      </c>
      <c r="I47" s="88" t="s">
        <v>109</v>
      </c>
      <c r="J47" s="89">
        <v>2</v>
      </c>
      <c r="K47" s="90">
        <v>640000</v>
      </c>
      <c r="L47" s="91">
        <v>0.8</v>
      </c>
      <c r="M47" s="92">
        <v>1024000</v>
      </c>
      <c r="N47" s="277"/>
    </row>
    <row r="48" spans="1:14" s="101" customFormat="1" ht="35.25" customHeight="1">
      <c r="A48" s="173"/>
      <c r="B48" s="176"/>
      <c r="C48" s="168"/>
      <c r="D48" s="168"/>
      <c r="E48" s="168"/>
      <c r="F48" s="168"/>
      <c r="G48" s="168"/>
      <c r="H48" s="96" t="s">
        <v>178</v>
      </c>
      <c r="I48" s="97" t="s">
        <v>90</v>
      </c>
      <c r="J48" s="98">
        <v>3024</v>
      </c>
      <c r="K48" s="99">
        <v>18000</v>
      </c>
      <c r="L48" s="100">
        <v>1</v>
      </c>
      <c r="M48" s="92">
        <v>54432000</v>
      </c>
      <c r="N48" s="278"/>
    </row>
    <row r="49" spans="1:251" ht="25.5" customHeight="1">
      <c r="A49" s="183" t="s">
        <v>10</v>
      </c>
      <c r="B49" s="184"/>
      <c r="C49" s="93"/>
      <c r="D49" s="93"/>
      <c r="E49" s="94"/>
      <c r="F49" s="94"/>
      <c r="G49" s="94"/>
      <c r="H49" s="94">
        <v>0</v>
      </c>
      <c r="I49" s="94">
        <v>0</v>
      </c>
      <c r="J49" s="94">
        <v>0</v>
      </c>
      <c r="K49" s="94">
        <v>0</v>
      </c>
      <c r="L49" s="94">
        <v>0</v>
      </c>
      <c r="M49" s="79">
        <v>321175328</v>
      </c>
      <c r="N49" s="95">
        <v>321175328</v>
      </c>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row>
    <row r="50" spans="1:251" ht="49.5" customHeight="1">
      <c r="A50" s="169" t="s">
        <v>185</v>
      </c>
      <c r="B50" s="169"/>
      <c r="C50" s="169"/>
      <c r="D50" s="169"/>
      <c r="E50" s="169"/>
      <c r="F50" s="169"/>
      <c r="G50" s="169"/>
      <c r="H50" s="169"/>
      <c r="I50" s="169"/>
      <c r="J50" s="169"/>
      <c r="K50" s="169"/>
      <c r="L50" s="169"/>
      <c r="M50" s="169"/>
      <c r="N50" s="169"/>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row>
  </sheetData>
  <sheetProtection/>
  <mergeCells count="12">
    <mergeCell ref="A50:N50"/>
    <mergeCell ref="A1:N1"/>
    <mergeCell ref="A2:N2"/>
    <mergeCell ref="A49:B49"/>
    <mergeCell ref="A4:A48"/>
    <mergeCell ref="B4:B48"/>
    <mergeCell ref="N4:N48"/>
    <mergeCell ref="C4:C48"/>
    <mergeCell ref="D4:D48"/>
    <mergeCell ref="E4:E48"/>
    <mergeCell ref="F4:F48"/>
    <mergeCell ref="G4:G48"/>
  </mergeCells>
  <printOptions/>
  <pageMargins left="0.15748031496062992" right="0.15748031496062992" top="0.36" bottom="0.15748031496062992" header="0.36"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L7" sqref="L7"/>
    </sheetView>
  </sheetViews>
  <sheetFormatPr defaultColWidth="9.140625" defaultRowHeight="12.75"/>
  <cols>
    <col min="1" max="1" width="3.57421875" style="28" customWidth="1"/>
    <col min="2" max="2" width="32.28125" style="29" customWidth="1"/>
    <col min="3" max="9" width="10.421875" style="30" customWidth="1"/>
    <col min="10" max="10" width="17.28125" style="34" customWidth="1"/>
    <col min="11" max="11" width="17.57421875" style="30" customWidth="1"/>
    <col min="12" max="14" width="20.140625" style="25" customWidth="1"/>
    <col min="15" max="16384" width="9.140625" style="25" customWidth="1"/>
  </cols>
  <sheetData>
    <row r="1" spans="1:11" ht="40.5" customHeight="1">
      <c r="A1" s="137" t="s">
        <v>195</v>
      </c>
      <c r="B1" s="137"/>
      <c r="C1" s="137"/>
      <c r="D1" s="137"/>
      <c r="E1" s="137"/>
      <c r="F1" s="137"/>
      <c r="G1" s="137"/>
      <c r="H1" s="137"/>
      <c r="I1" s="137"/>
      <c r="J1" s="137"/>
      <c r="K1" s="137"/>
    </row>
    <row r="2" spans="1:11" ht="24" customHeight="1">
      <c r="A2" s="159" t="str">
        <f>DSTK!A2</f>
        <v>(Kèm theo Quyết định số:……./QĐ-UBND ngày ../5/2024 của Ủy ban nhân dân huyện Tân Yên)</v>
      </c>
      <c r="B2" s="159"/>
      <c r="C2" s="159"/>
      <c r="D2" s="159"/>
      <c r="E2" s="159"/>
      <c r="F2" s="159"/>
      <c r="G2" s="159"/>
      <c r="H2" s="159"/>
      <c r="I2" s="159"/>
      <c r="J2" s="159"/>
      <c r="K2" s="159"/>
    </row>
    <row r="3" spans="1:11" ht="24" customHeight="1">
      <c r="A3" s="147" t="s">
        <v>18</v>
      </c>
      <c r="B3" s="179" t="s">
        <v>19</v>
      </c>
      <c r="C3" s="150" t="s">
        <v>20</v>
      </c>
      <c r="D3" s="151"/>
      <c r="E3" s="152"/>
      <c r="F3" s="147" t="s">
        <v>21</v>
      </c>
      <c r="G3" s="150" t="s">
        <v>22</v>
      </c>
      <c r="H3" s="151"/>
      <c r="I3" s="152"/>
      <c r="J3" s="147" t="s">
        <v>132</v>
      </c>
      <c r="K3" s="147" t="s">
        <v>133</v>
      </c>
    </row>
    <row r="4" spans="1:11" ht="51" customHeight="1">
      <c r="A4" s="148"/>
      <c r="B4" s="180"/>
      <c r="C4" s="114" t="s">
        <v>25</v>
      </c>
      <c r="D4" s="114" t="s">
        <v>26</v>
      </c>
      <c r="E4" s="114" t="s">
        <v>27</v>
      </c>
      <c r="F4" s="148"/>
      <c r="G4" s="114" t="s">
        <v>29</v>
      </c>
      <c r="H4" s="114" t="s">
        <v>30</v>
      </c>
      <c r="I4" s="114" t="s">
        <v>28</v>
      </c>
      <c r="J4" s="148"/>
      <c r="K4" s="148"/>
    </row>
    <row r="5" spans="1:11" s="20" customFormat="1" ht="34.5" customHeight="1">
      <c r="A5" s="153">
        <v>1</v>
      </c>
      <c r="B5" s="135" t="s">
        <v>157</v>
      </c>
      <c r="C5" s="52">
        <v>77</v>
      </c>
      <c r="D5" s="52">
        <v>45</v>
      </c>
      <c r="E5" s="52">
        <v>268.8</v>
      </c>
      <c r="F5" s="52" t="s">
        <v>2</v>
      </c>
      <c r="G5" s="52">
        <v>268.8</v>
      </c>
      <c r="H5" s="52">
        <v>0</v>
      </c>
      <c r="I5" s="52">
        <v>268.8</v>
      </c>
      <c r="J5" s="118">
        <v>10752000</v>
      </c>
      <c r="K5" s="158">
        <v>27228000</v>
      </c>
    </row>
    <row r="6" spans="1:11" s="20" customFormat="1" ht="34.5" customHeight="1">
      <c r="A6" s="145"/>
      <c r="B6" s="129"/>
      <c r="C6" s="119">
        <v>78</v>
      </c>
      <c r="D6" s="119">
        <v>592</v>
      </c>
      <c r="E6" s="119">
        <v>411.9</v>
      </c>
      <c r="F6" s="119" t="s">
        <v>2</v>
      </c>
      <c r="G6" s="119">
        <v>411.9</v>
      </c>
      <c r="H6" s="119">
        <v>0</v>
      </c>
      <c r="I6" s="119">
        <v>411.9</v>
      </c>
      <c r="J6" s="48">
        <v>16476000</v>
      </c>
      <c r="K6" s="155"/>
    </row>
    <row r="7" spans="1:11" s="20" customFormat="1" ht="61.5" customHeight="1">
      <c r="A7" s="144">
        <v>2</v>
      </c>
      <c r="B7" s="127" t="s">
        <v>173</v>
      </c>
      <c r="C7" s="119">
        <v>78</v>
      </c>
      <c r="D7" s="119">
        <v>581</v>
      </c>
      <c r="E7" s="119">
        <v>242.4</v>
      </c>
      <c r="F7" s="119" t="s">
        <v>2</v>
      </c>
      <c r="G7" s="119">
        <v>242.4</v>
      </c>
      <c r="H7" s="119">
        <v>0</v>
      </c>
      <c r="I7" s="119">
        <v>242.4</v>
      </c>
      <c r="J7" s="48">
        <v>9696000</v>
      </c>
      <c r="K7" s="154">
        <v>23856000</v>
      </c>
    </row>
    <row r="8" spans="1:11" s="20" customFormat="1" ht="61.5" customHeight="1">
      <c r="A8" s="145"/>
      <c r="B8" s="129"/>
      <c r="C8" s="119">
        <v>78</v>
      </c>
      <c r="D8" s="119">
        <v>675</v>
      </c>
      <c r="E8" s="119">
        <v>512.6</v>
      </c>
      <c r="F8" s="119" t="s">
        <v>2</v>
      </c>
      <c r="G8" s="119">
        <v>354</v>
      </c>
      <c r="H8" s="119">
        <v>0</v>
      </c>
      <c r="I8" s="119">
        <v>354</v>
      </c>
      <c r="J8" s="48">
        <v>14160000</v>
      </c>
      <c r="K8" s="155"/>
    </row>
    <row r="9" spans="1:11" s="20" customFormat="1" ht="57.75" customHeight="1">
      <c r="A9" s="119">
        <v>3</v>
      </c>
      <c r="B9" s="13" t="s">
        <v>59</v>
      </c>
      <c r="C9" s="119">
        <v>78</v>
      </c>
      <c r="D9" s="119">
        <v>729</v>
      </c>
      <c r="E9" s="119">
        <v>401.5</v>
      </c>
      <c r="F9" s="119" t="s">
        <v>2</v>
      </c>
      <c r="G9" s="119">
        <v>401.5</v>
      </c>
      <c r="H9" s="119">
        <v>0</v>
      </c>
      <c r="I9" s="119">
        <v>401.5</v>
      </c>
      <c r="J9" s="48">
        <v>16060000</v>
      </c>
      <c r="K9" s="48">
        <v>16060000</v>
      </c>
    </row>
    <row r="10" spans="1:11" s="20" customFormat="1" ht="31.5" customHeight="1">
      <c r="A10" s="144">
        <v>4</v>
      </c>
      <c r="B10" s="127" t="s">
        <v>49</v>
      </c>
      <c r="C10" s="119">
        <v>77</v>
      </c>
      <c r="D10" s="119">
        <v>37</v>
      </c>
      <c r="E10" s="119">
        <v>696</v>
      </c>
      <c r="F10" s="119" t="s">
        <v>2</v>
      </c>
      <c r="G10" s="119">
        <v>67.2</v>
      </c>
      <c r="H10" s="119">
        <v>0</v>
      </c>
      <c r="I10" s="119">
        <v>67.2</v>
      </c>
      <c r="J10" s="48">
        <v>2688000</v>
      </c>
      <c r="K10" s="154">
        <v>23096000</v>
      </c>
    </row>
    <row r="11" spans="1:11" s="20" customFormat="1" ht="31.5" customHeight="1">
      <c r="A11" s="145"/>
      <c r="B11" s="129"/>
      <c r="C11" s="119">
        <v>78</v>
      </c>
      <c r="D11" s="119">
        <v>702</v>
      </c>
      <c r="E11" s="119">
        <v>510.2</v>
      </c>
      <c r="F11" s="119" t="s">
        <v>2</v>
      </c>
      <c r="G11" s="119">
        <v>510.2</v>
      </c>
      <c r="H11" s="119">
        <v>0</v>
      </c>
      <c r="I11" s="119">
        <v>510.2</v>
      </c>
      <c r="J11" s="48">
        <v>20408000</v>
      </c>
      <c r="K11" s="155"/>
    </row>
    <row r="12" spans="1:11" s="20" customFormat="1" ht="31.5" customHeight="1">
      <c r="A12" s="144">
        <v>5</v>
      </c>
      <c r="B12" s="127" t="s">
        <v>69</v>
      </c>
      <c r="C12" s="119">
        <v>77</v>
      </c>
      <c r="D12" s="119">
        <v>44</v>
      </c>
      <c r="E12" s="119">
        <v>292.5</v>
      </c>
      <c r="F12" s="119" t="s">
        <v>2</v>
      </c>
      <c r="G12" s="119">
        <v>292.5</v>
      </c>
      <c r="H12" s="119">
        <v>0</v>
      </c>
      <c r="I12" s="119">
        <v>292.5</v>
      </c>
      <c r="J12" s="48">
        <v>11700000</v>
      </c>
      <c r="K12" s="154">
        <v>24332000</v>
      </c>
    </row>
    <row r="13" spans="1:11" s="20" customFormat="1" ht="31.5" customHeight="1">
      <c r="A13" s="146"/>
      <c r="B13" s="128"/>
      <c r="C13" s="119">
        <v>78</v>
      </c>
      <c r="D13" s="119">
        <v>641</v>
      </c>
      <c r="E13" s="119">
        <v>83.4</v>
      </c>
      <c r="F13" s="119" t="s">
        <v>2</v>
      </c>
      <c r="G13" s="119">
        <v>83.4</v>
      </c>
      <c r="H13" s="119">
        <v>0</v>
      </c>
      <c r="I13" s="119">
        <v>83.4</v>
      </c>
      <c r="J13" s="48">
        <v>3336000</v>
      </c>
      <c r="K13" s="156"/>
    </row>
    <row r="14" spans="1:11" s="20" customFormat="1" ht="31.5" customHeight="1">
      <c r="A14" s="145"/>
      <c r="B14" s="129"/>
      <c r="C14" s="119">
        <v>78</v>
      </c>
      <c r="D14" s="119">
        <v>1234</v>
      </c>
      <c r="E14" s="119">
        <v>232.4</v>
      </c>
      <c r="F14" s="119" t="s">
        <v>2</v>
      </c>
      <c r="G14" s="119">
        <v>232.4</v>
      </c>
      <c r="H14" s="119">
        <v>0</v>
      </c>
      <c r="I14" s="119">
        <v>232.4</v>
      </c>
      <c r="J14" s="48">
        <v>9296000</v>
      </c>
      <c r="K14" s="155"/>
    </row>
    <row r="15" spans="1:11" s="20" customFormat="1" ht="59.25" customHeight="1">
      <c r="A15" s="144">
        <v>6</v>
      </c>
      <c r="B15" s="127" t="s">
        <v>172</v>
      </c>
      <c r="C15" s="119">
        <v>77</v>
      </c>
      <c r="D15" s="119">
        <v>43</v>
      </c>
      <c r="E15" s="119">
        <v>585.8</v>
      </c>
      <c r="F15" s="119" t="s">
        <v>2</v>
      </c>
      <c r="G15" s="119">
        <v>585.8</v>
      </c>
      <c r="H15" s="119">
        <v>0</v>
      </c>
      <c r="I15" s="119">
        <v>585.8</v>
      </c>
      <c r="J15" s="48">
        <v>23432000</v>
      </c>
      <c r="K15" s="154">
        <v>42208000</v>
      </c>
    </row>
    <row r="16" spans="1:11" s="20" customFormat="1" ht="59.25" customHeight="1">
      <c r="A16" s="145"/>
      <c r="B16" s="129"/>
      <c r="C16" s="112">
        <v>78</v>
      </c>
      <c r="D16" s="112">
        <v>735</v>
      </c>
      <c r="E16" s="112">
        <v>736.4</v>
      </c>
      <c r="F16" s="112" t="s">
        <v>2</v>
      </c>
      <c r="G16" s="119">
        <v>469.4</v>
      </c>
      <c r="H16" s="119">
        <v>0</v>
      </c>
      <c r="I16" s="119">
        <v>469.4</v>
      </c>
      <c r="J16" s="48">
        <v>18776000</v>
      </c>
      <c r="K16" s="155"/>
    </row>
    <row r="17" spans="1:11" ht="33" customHeight="1">
      <c r="A17" s="119">
        <v>8</v>
      </c>
      <c r="B17" s="13" t="s">
        <v>57</v>
      </c>
      <c r="C17" s="119">
        <v>78</v>
      </c>
      <c r="D17" s="119">
        <v>606</v>
      </c>
      <c r="E17" s="119">
        <v>505</v>
      </c>
      <c r="F17" s="119" t="s">
        <v>2</v>
      </c>
      <c r="G17" s="119">
        <v>505</v>
      </c>
      <c r="H17" s="119">
        <v>0</v>
      </c>
      <c r="I17" s="119">
        <v>505</v>
      </c>
      <c r="J17" s="48">
        <v>20200000</v>
      </c>
      <c r="K17" s="48">
        <v>20200000</v>
      </c>
    </row>
    <row r="18" spans="1:11" ht="37.5" customHeight="1">
      <c r="A18" s="113"/>
      <c r="B18" s="110" t="s">
        <v>123</v>
      </c>
      <c r="C18" s="144">
        <v>78</v>
      </c>
      <c r="D18" s="144">
        <v>654</v>
      </c>
      <c r="E18" s="144">
        <v>159</v>
      </c>
      <c r="F18" s="144" t="s">
        <v>2</v>
      </c>
      <c r="G18" s="112">
        <v>75</v>
      </c>
      <c r="H18" s="112"/>
      <c r="I18" s="119">
        <v>75</v>
      </c>
      <c r="J18" s="48">
        <v>3000000</v>
      </c>
      <c r="K18" s="48">
        <v>3000000</v>
      </c>
    </row>
    <row r="19" spans="1:11" ht="37.5" customHeight="1">
      <c r="A19" s="113"/>
      <c r="B19" s="110" t="s">
        <v>167</v>
      </c>
      <c r="C19" s="145"/>
      <c r="D19" s="145"/>
      <c r="E19" s="145"/>
      <c r="F19" s="145"/>
      <c r="G19" s="112">
        <v>84</v>
      </c>
      <c r="H19" s="112"/>
      <c r="I19" s="119">
        <v>84</v>
      </c>
      <c r="J19" s="48">
        <v>3360000</v>
      </c>
      <c r="K19" s="48">
        <v>3360000</v>
      </c>
    </row>
    <row r="20" spans="1:11" ht="33" customHeight="1">
      <c r="A20" s="119">
        <v>9</v>
      </c>
      <c r="B20" s="13" t="s">
        <v>51</v>
      </c>
      <c r="C20" s="119">
        <v>77</v>
      </c>
      <c r="D20" s="119">
        <v>47</v>
      </c>
      <c r="E20" s="119">
        <v>1356.8</v>
      </c>
      <c r="F20" s="119" t="s">
        <v>2</v>
      </c>
      <c r="G20" s="119">
        <v>1356.8</v>
      </c>
      <c r="H20" s="119">
        <v>0</v>
      </c>
      <c r="I20" s="119">
        <v>1356.8</v>
      </c>
      <c r="J20" s="48">
        <v>54272000</v>
      </c>
      <c r="K20" s="48">
        <v>54272000</v>
      </c>
    </row>
    <row r="21" spans="1:11" s="20" customFormat="1" ht="28.5" customHeight="1">
      <c r="A21" s="144">
        <v>10</v>
      </c>
      <c r="B21" s="127" t="s">
        <v>52</v>
      </c>
      <c r="C21" s="119">
        <v>77</v>
      </c>
      <c r="D21" s="119">
        <v>39</v>
      </c>
      <c r="E21" s="119">
        <v>748.5</v>
      </c>
      <c r="F21" s="119" t="s">
        <v>2</v>
      </c>
      <c r="G21" s="119">
        <v>748.5</v>
      </c>
      <c r="H21" s="119">
        <v>0</v>
      </c>
      <c r="I21" s="119">
        <v>748.5</v>
      </c>
      <c r="J21" s="48">
        <v>29940000</v>
      </c>
      <c r="K21" s="154">
        <v>47968000</v>
      </c>
    </row>
    <row r="22" spans="1:11" ht="30" customHeight="1">
      <c r="A22" s="145"/>
      <c r="B22" s="129"/>
      <c r="C22" s="119">
        <v>78</v>
      </c>
      <c r="D22" s="119">
        <v>651</v>
      </c>
      <c r="E22" s="119">
        <v>450.7</v>
      </c>
      <c r="F22" s="119" t="s">
        <v>2</v>
      </c>
      <c r="G22" s="119">
        <v>450.7</v>
      </c>
      <c r="H22" s="119">
        <v>0</v>
      </c>
      <c r="I22" s="119">
        <v>450.7</v>
      </c>
      <c r="J22" s="48">
        <v>18028000</v>
      </c>
      <c r="K22" s="155"/>
    </row>
    <row r="23" spans="1:11" ht="33" customHeight="1">
      <c r="A23" s="144">
        <v>11</v>
      </c>
      <c r="B23" s="127" t="s">
        <v>53</v>
      </c>
      <c r="C23" s="119">
        <v>77</v>
      </c>
      <c r="D23" s="119">
        <v>51</v>
      </c>
      <c r="E23" s="119">
        <v>611.4</v>
      </c>
      <c r="F23" s="119" t="s">
        <v>2</v>
      </c>
      <c r="G23" s="119">
        <v>611.4</v>
      </c>
      <c r="H23" s="119">
        <v>0</v>
      </c>
      <c r="I23" s="119">
        <v>611.4</v>
      </c>
      <c r="J23" s="48">
        <v>24456000</v>
      </c>
      <c r="K23" s="154">
        <v>39280000</v>
      </c>
    </row>
    <row r="24" spans="1:11" s="20" customFormat="1" ht="33" customHeight="1">
      <c r="A24" s="145"/>
      <c r="B24" s="129"/>
      <c r="C24" s="119">
        <v>78</v>
      </c>
      <c r="D24" s="119">
        <v>575</v>
      </c>
      <c r="E24" s="119">
        <v>370.6</v>
      </c>
      <c r="F24" s="119" t="s">
        <v>2</v>
      </c>
      <c r="G24" s="119">
        <v>370.6</v>
      </c>
      <c r="H24" s="119">
        <v>0</v>
      </c>
      <c r="I24" s="119">
        <v>370.6</v>
      </c>
      <c r="J24" s="48">
        <v>14824000</v>
      </c>
      <c r="K24" s="155"/>
    </row>
    <row r="25" spans="1:11" s="20" customFormat="1" ht="32.25" customHeight="1">
      <c r="A25" s="119">
        <v>12</v>
      </c>
      <c r="B25" s="13" t="s">
        <v>131</v>
      </c>
      <c r="C25" s="119">
        <v>77</v>
      </c>
      <c r="D25" s="119">
        <v>49</v>
      </c>
      <c r="E25" s="119">
        <v>749.1</v>
      </c>
      <c r="F25" s="119" t="s">
        <v>2</v>
      </c>
      <c r="G25" s="119">
        <v>749.1</v>
      </c>
      <c r="H25" s="119">
        <v>0</v>
      </c>
      <c r="I25" s="119">
        <v>749.1</v>
      </c>
      <c r="J25" s="48">
        <v>29964000</v>
      </c>
      <c r="K25" s="48">
        <v>29964000</v>
      </c>
    </row>
    <row r="26" spans="1:11" s="20" customFormat="1" ht="28.5" customHeight="1">
      <c r="A26" s="144">
        <v>13</v>
      </c>
      <c r="B26" s="127" t="s">
        <v>62</v>
      </c>
      <c r="C26" s="119">
        <v>78</v>
      </c>
      <c r="D26" s="119">
        <v>617</v>
      </c>
      <c r="E26" s="119">
        <v>413</v>
      </c>
      <c r="F26" s="119" t="s">
        <v>2</v>
      </c>
      <c r="G26" s="119">
        <v>413</v>
      </c>
      <c r="H26" s="119">
        <v>0</v>
      </c>
      <c r="I26" s="119">
        <v>413</v>
      </c>
      <c r="J26" s="48">
        <v>16520000</v>
      </c>
      <c r="K26" s="154">
        <v>36040000</v>
      </c>
    </row>
    <row r="27" spans="1:11" s="26" customFormat="1" ht="26.25" customHeight="1">
      <c r="A27" s="145"/>
      <c r="B27" s="129"/>
      <c r="C27" s="119">
        <v>77</v>
      </c>
      <c r="D27" s="119">
        <v>50</v>
      </c>
      <c r="E27" s="119">
        <v>488</v>
      </c>
      <c r="F27" s="119" t="s">
        <v>2</v>
      </c>
      <c r="G27" s="119">
        <v>488</v>
      </c>
      <c r="H27" s="119">
        <v>0</v>
      </c>
      <c r="I27" s="119">
        <v>488</v>
      </c>
      <c r="J27" s="48">
        <v>19520000</v>
      </c>
      <c r="K27" s="155"/>
    </row>
    <row r="28" spans="1:11" s="27" customFormat="1" ht="48.75" customHeight="1">
      <c r="A28" s="112">
        <v>14</v>
      </c>
      <c r="B28" s="53" t="s">
        <v>124</v>
      </c>
      <c r="C28" s="119">
        <v>78</v>
      </c>
      <c r="D28" s="119">
        <v>1125</v>
      </c>
      <c r="E28" s="119">
        <v>247</v>
      </c>
      <c r="F28" s="119" t="s">
        <v>2</v>
      </c>
      <c r="G28" s="119">
        <v>247</v>
      </c>
      <c r="H28" s="119">
        <v>0</v>
      </c>
      <c r="I28" s="119">
        <v>247</v>
      </c>
      <c r="J28" s="48">
        <v>9880000</v>
      </c>
      <c r="K28" s="117">
        <v>9880000</v>
      </c>
    </row>
    <row r="29" spans="1:11" ht="35.25" customHeight="1">
      <c r="A29" s="112">
        <v>15</v>
      </c>
      <c r="B29" s="53" t="s">
        <v>60</v>
      </c>
      <c r="C29" s="119">
        <v>78</v>
      </c>
      <c r="D29" s="119">
        <v>656</v>
      </c>
      <c r="E29" s="119">
        <v>395.5</v>
      </c>
      <c r="F29" s="119" t="s">
        <v>2</v>
      </c>
      <c r="G29" s="119">
        <v>395.5</v>
      </c>
      <c r="H29" s="119">
        <v>0</v>
      </c>
      <c r="I29" s="119">
        <v>395.5</v>
      </c>
      <c r="J29" s="48">
        <v>15820000</v>
      </c>
      <c r="K29" s="154">
        <v>26576000</v>
      </c>
    </row>
    <row r="30" spans="1:11" ht="35.25" customHeight="1">
      <c r="A30" s="113"/>
      <c r="B30" s="83"/>
      <c r="C30" s="119">
        <v>78</v>
      </c>
      <c r="D30" s="119">
        <v>724</v>
      </c>
      <c r="E30" s="119">
        <v>327.8</v>
      </c>
      <c r="F30" s="119" t="s">
        <v>2</v>
      </c>
      <c r="G30" s="119">
        <v>268.90000000000003</v>
      </c>
      <c r="H30" s="119">
        <v>0</v>
      </c>
      <c r="I30" s="119">
        <v>268.90000000000003</v>
      </c>
      <c r="J30" s="48">
        <v>10756000.000000002</v>
      </c>
      <c r="K30" s="155"/>
    </row>
    <row r="31" spans="1:11" ht="35.25" customHeight="1">
      <c r="A31" s="119">
        <v>16</v>
      </c>
      <c r="B31" s="13" t="s">
        <v>54</v>
      </c>
      <c r="C31" s="119">
        <v>78</v>
      </c>
      <c r="D31" s="119">
        <v>717</v>
      </c>
      <c r="E31" s="119">
        <v>641.8</v>
      </c>
      <c r="F31" s="119" t="s">
        <v>2</v>
      </c>
      <c r="G31" s="119">
        <v>641.8</v>
      </c>
      <c r="H31" s="119">
        <v>0</v>
      </c>
      <c r="I31" s="119">
        <v>641.8</v>
      </c>
      <c r="J31" s="48">
        <v>25672000</v>
      </c>
      <c r="K31" s="48">
        <v>25672000</v>
      </c>
    </row>
    <row r="32" spans="1:11" ht="35.25" customHeight="1">
      <c r="A32" s="144">
        <v>17</v>
      </c>
      <c r="B32" s="127" t="s">
        <v>125</v>
      </c>
      <c r="C32" s="119">
        <v>77</v>
      </c>
      <c r="D32" s="119">
        <v>40</v>
      </c>
      <c r="E32" s="119">
        <v>805.5</v>
      </c>
      <c r="F32" s="119">
        <v>0</v>
      </c>
      <c r="G32" s="119">
        <v>805.5</v>
      </c>
      <c r="H32" s="119">
        <v>0</v>
      </c>
      <c r="I32" s="119">
        <v>805.5</v>
      </c>
      <c r="J32" s="48">
        <v>32220000</v>
      </c>
      <c r="K32" s="154">
        <v>56212000</v>
      </c>
    </row>
    <row r="33" spans="1:11" ht="30" customHeight="1">
      <c r="A33" s="145"/>
      <c r="B33" s="129"/>
      <c r="C33" s="119">
        <v>78</v>
      </c>
      <c r="D33" s="119">
        <v>629</v>
      </c>
      <c r="E33" s="119">
        <v>599.8</v>
      </c>
      <c r="F33" s="119">
        <v>0</v>
      </c>
      <c r="G33" s="119">
        <v>599.8</v>
      </c>
      <c r="H33" s="119">
        <v>0</v>
      </c>
      <c r="I33" s="119">
        <v>599.8</v>
      </c>
      <c r="J33" s="48">
        <v>23992000</v>
      </c>
      <c r="K33" s="155"/>
    </row>
    <row r="34" spans="1:11" ht="45.75" customHeight="1">
      <c r="A34" s="119">
        <v>18</v>
      </c>
      <c r="B34" s="13" t="s">
        <v>146</v>
      </c>
      <c r="C34" s="119">
        <v>78</v>
      </c>
      <c r="D34" s="119">
        <v>1124</v>
      </c>
      <c r="E34" s="119">
        <v>362.2</v>
      </c>
      <c r="F34" s="119">
        <v>0</v>
      </c>
      <c r="G34" s="119">
        <v>362.2</v>
      </c>
      <c r="H34" s="119">
        <v>0</v>
      </c>
      <c r="I34" s="119">
        <v>362.2</v>
      </c>
      <c r="J34" s="48">
        <v>14488000</v>
      </c>
      <c r="K34" s="48">
        <v>14488000</v>
      </c>
    </row>
    <row r="35" spans="1:11" ht="45.75" customHeight="1">
      <c r="A35" s="119">
        <v>19</v>
      </c>
      <c r="B35" s="13" t="s">
        <v>147</v>
      </c>
      <c r="C35" s="119">
        <v>78</v>
      </c>
      <c r="D35" s="119">
        <v>670</v>
      </c>
      <c r="E35" s="119">
        <v>465.2</v>
      </c>
      <c r="F35" s="119" t="s">
        <v>2</v>
      </c>
      <c r="G35" s="119">
        <v>465.2</v>
      </c>
      <c r="H35" s="119">
        <v>0</v>
      </c>
      <c r="I35" s="119">
        <v>465.2</v>
      </c>
      <c r="J35" s="48">
        <v>18608000</v>
      </c>
      <c r="K35" s="48">
        <v>18608000</v>
      </c>
    </row>
    <row r="36" spans="1:11" ht="45.75" customHeight="1">
      <c r="A36" s="119">
        <v>20</v>
      </c>
      <c r="B36" s="13" t="s">
        <v>127</v>
      </c>
      <c r="C36" s="119">
        <v>78</v>
      </c>
      <c r="D36" s="119">
        <v>721</v>
      </c>
      <c r="E36" s="119">
        <v>398.3</v>
      </c>
      <c r="F36" s="119" t="s">
        <v>2</v>
      </c>
      <c r="G36" s="119">
        <v>398.3</v>
      </c>
      <c r="H36" s="119">
        <v>0</v>
      </c>
      <c r="I36" s="119">
        <v>398.3</v>
      </c>
      <c r="J36" s="48">
        <v>15932000</v>
      </c>
      <c r="K36" s="48">
        <v>15932000</v>
      </c>
    </row>
    <row r="37" spans="1:11" ht="34.5" customHeight="1">
      <c r="A37" s="144">
        <v>21</v>
      </c>
      <c r="B37" s="127" t="s">
        <v>55</v>
      </c>
      <c r="C37" s="119">
        <v>78</v>
      </c>
      <c r="D37" s="119">
        <v>630</v>
      </c>
      <c r="E37" s="119">
        <v>460.5</v>
      </c>
      <c r="F37" s="119" t="s">
        <v>2</v>
      </c>
      <c r="G37" s="119">
        <v>460.5</v>
      </c>
      <c r="H37" s="119">
        <v>0</v>
      </c>
      <c r="I37" s="119">
        <v>460.5</v>
      </c>
      <c r="J37" s="48">
        <v>18420000</v>
      </c>
      <c r="K37" s="154">
        <v>42192000</v>
      </c>
    </row>
    <row r="38" spans="1:11" ht="42.75" customHeight="1">
      <c r="A38" s="145"/>
      <c r="B38" s="129"/>
      <c r="C38" s="119">
        <v>78</v>
      </c>
      <c r="D38" s="119">
        <v>653</v>
      </c>
      <c r="E38" s="119">
        <v>594.3</v>
      </c>
      <c r="F38" s="119" t="s">
        <v>2</v>
      </c>
      <c r="G38" s="119">
        <v>594.3</v>
      </c>
      <c r="H38" s="119">
        <v>0</v>
      </c>
      <c r="I38" s="119">
        <v>594.3</v>
      </c>
      <c r="J38" s="48">
        <v>23772000</v>
      </c>
      <c r="K38" s="155"/>
    </row>
    <row r="39" spans="1:11" ht="36.75" customHeight="1">
      <c r="A39" s="119">
        <v>22</v>
      </c>
      <c r="B39" s="13" t="s">
        <v>9</v>
      </c>
      <c r="C39" s="119">
        <v>78</v>
      </c>
      <c r="D39" s="119">
        <v>718</v>
      </c>
      <c r="E39" s="119">
        <v>369.7</v>
      </c>
      <c r="F39" s="119" t="s">
        <v>2</v>
      </c>
      <c r="G39" s="119">
        <v>369.7</v>
      </c>
      <c r="H39" s="119">
        <v>0</v>
      </c>
      <c r="I39" s="119">
        <v>369.7</v>
      </c>
      <c r="J39" s="48">
        <v>14788000</v>
      </c>
      <c r="K39" s="48">
        <v>14788000</v>
      </c>
    </row>
    <row r="40" spans="1:11" ht="36.75" customHeight="1">
      <c r="A40" s="112">
        <v>23</v>
      </c>
      <c r="B40" s="53" t="s">
        <v>56</v>
      </c>
      <c r="C40" s="119">
        <v>78</v>
      </c>
      <c r="D40" s="119">
        <v>743</v>
      </c>
      <c r="E40" s="119">
        <v>503.3</v>
      </c>
      <c r="F40" s="119" t="s">
        <v>2</v>
      </c>
      <c r="G40" s="119">
        <v>503.3</v>
      </c>
      <c r="H40" s="119">
        <v>0</v>
      </c>
      <c r="I40" s="119">
        <v>503.3</v>
      </c>
      <c r="J40" s="48">
        <v>20132000</v>
      </c>
      <c r="K40" s="117">
        <v>20132000</v>
      </c>
    </row>
    <row r="41" spans="1:11" ht="36.75" customHeight="1">
      <c r="A41" s="112">
        <v>24</v>
      </c>
      <c r="B41" s="53" t="s">
        <v>160</v>
      </c>
      <c r="C41" s="119">
        <v>78</v>
      </c>
      <c r="D41" s="119">
        <v>745</v>
      </c>
      <c r="E41" s="119">
        <v>189.6</v>
      </c>
      <c r="F41" s="119" t="s">
        <v>2</v>
      </c>
      <c r="G41" s="119">
        <v>189.6</v>
      </c>
      <c r="H41" s="119">
        <v>0</v>
      </c>
      <c r="I41" s="119">
        <v>189.6</v>
      </c>
      <c r="J41" s="48">
        <v>7584000</v>
      </c>
      <c r="K41" s="117">
        <v>7584000</v>
      </c>
    </row>
    <row r="42" spans="1:11" ht="36.75" customHeight="1">
      <c r="A42" s="144">
        <v>25</v>
      </c>
      <c r="B42" s="127" t="s">
        <v>68</v>
      </c>
      <c r="C42" s="119">
        <v>78</v>
      </c>
      <c r="D42" s="119">
        <v>742</v>
      </c>
      <c r="E42" s="119">
        <v>494</v>
      </c>
      <c r="F42" s="119" t="s">
        <v>2</v>
      </c>
      <c r="G42" s="119">
        <v>494</v>
      </c>
      <c r="H42" s="119">
        <v>0</v>
      </c>
      <c r="I42" s="119">
        <v>494</v>
      </c>
      <c r="J42" s="48">
        <v>19760000</v>
      </c>
      <c r="K42" s="154">
        <v>72872000</v>
      </c>
    </row>
    <row r="43" spans="1:11" ht="36.75" customHeight="1">
      <c r="A43" s="145"/>
      <c r="B43" s="129"/>
      <c r="C43" s="119">
        <v>78</v>
      </c>
      <c r="D43" s="119">
        <v>690</v>
      </c>
      <c r="E43" s="119">
        <v>1327.8</v>
      </c>
      <c r="F43" s="119" t="s">
        <v>2</v>
      </c>
      <c r="G43" s="119">
        <v>1327.8</v>
      </c>
      <c r="H43" s="119">
        <v>0</v>
      </c>
      <c r="I43" s="119">
        <v>1327.8</v>
      </c>
      <c r="J43" s="48">
        <v>53112000</v>
      </c>
      <c r="K43" s="155"/>
    </row>
    <row r="44" spans="1:11" ht="96">
      <c r="A44" s="119">
        <v>26</v>
      </c>
      <c r="B44" s="13" t="s">
        <v>171</v>
      </c>
      <c r="C44" s="119">
        <v>78</v>
      </c>
      <c r="D44" s="119">
        <v>684</v>
      </c>
      <c r="E44" s="119">
        <v>422.5</v>
      </c>
      <c r="F44" s="119" t="s">
        <v>2</v>
      </c>
      <c r="G44" s="119">
        <v>422.5</v>
      </c>
      <c r="H44" s="119">
        <v>0</v>
      </c>
      <c r="I44" s="119">
        <v>422.5</v>
      </c>
      <c r="J44" s="48">
        <v>16900000</v>
      </c>
      <c r="K44" s="48">
        <v>16900000</v>
      </c>
    </row>
    <row r="45" spans="1:11" ht="36.75" customHeight="1">
      <c r="A45" s="119">
        <v>27</v>
      </c>
      <c r="B45" s="13" t="s">
        <v>175</v>
      </c>
      <c r="C45" s="119">
        <v>78</v>
      </c>
      <c r="D45" s="119">
        <v>727</v>
      </c>
      <c r="E45" s="119">
        <v>705.5</v>
      </c>
      <c r="F45" s="119" t="s">
        <v>2</v>
      </c>
      <c r="G45" s="119">
        <v>705.5</v>
      </c>
      <c r="H45" s="119">
        <v>0</v>
      </c>
      <c r="I45" s="119">
        <v>705.5</v>
      </c>
      <c r="J45" s="48">
        <v>28220000</v>
      </c>
      <c r="K45" s="48">
        <v>28220000</v>
      </c>
    </row>
    <row r="46" spans="1:11" ht="36.75" customHeight="1">
      <c r="A46" s="119">
        <v>28</v>
      </c>
      <c r="B46" s="13" t="s">
        <v>58</v>
      </c>
      <c r="C46" s="119">
        <v>78</v>
      </c>
      <c r="D46" s="119">
        <v>622</v>
      </c>
      <c r="E46" s="119">
        <v>374</v>
      </c>
      <c r="F46" s="119" t="s">
        <v>2</v>
      </c>
      <c r="G46" s="119">
        <v>167.6</v>
      </c>
      <c r="H46" s="119">
        <v>0</v>
      </c>
      <c r="I46" s="119">
        <v>167.6</v>
      </c>
      <c r="J46" s="48">
        <v>6704000</v>
      </c>
      <c r="K46" s="48">
        <v>6704000</v>
      </c>
    </row>
    <row r="47" spans="1:11" ht="36.75" customHeight="1">
      <c r="A47" s="144">
        <v>29</v>
      </c>
      <c r="B47" s="127" t="s">
        <v>66</v>
      </c>
      <c r="C47" s="119">
        <v>78</v>
      </c>
      <c r="D47" s="119">
        <v>1175</v>
      </c>
      <c r="E47" s="119">
        <v>303.7</v>
      </c>
      <c r="F47" s="119" t="s">
        <v>2</v>
      </c>
      <c r="G47" s="119">
        <v>303.7</v>
      </c>
      <c r="H47" s="119">
        <v>0</v>
      </c>
      <c r="I47" s="119">
        <v>303.7</v>
      </c>
      <c r="J47" s="48">
        <v>12148000</v>
      </c>
      <c r="K47" s="154">
        <v>14748000</v>
      </c>
    </row>
    <row r="48" spans="1:11" ht="36.75" customHeight="1">
      <c r="A48" s="145"/>
      <c r="B48" s="129"/>
      <c r="C48" s="119">
        <v>78</v>
      </c>
      <c r="D48" s="119">
        <v>698</v>
      </c>
      <c r="E48" s="119">
        <v>248</v>
      </c>
      <c r="F48" s="119" t="s">
        <v>2</v>
      </c>
      <c r="G48" s="119">
        <v>65</v>
      </c>
      <c r="H48" s="119">
        <v>0</v>
      </c>
      <c r="I48" s="119">
        <v>65</v>
      </c>
      <c r="J48" s="48">
        <v>2600000</v>
      </c>
      <c r="K48" s="155"/>
    </row>
    <row r="49" spans="1:11" ht="47.25" customHeight="1">
      <c r="A49" s="119">
        <v>30</v>
      </c>
      <c r="B49" s="13" t="s">
        <v>65</v>
      </c>
      <c r="C49" s="119">
        <v>78</v>
      </c>
      <c r="D49" s="119">
        <v>1184</v>
      </c>
      <c r="E49" s="119">
        <v>407.9</v>
      </c>
      <c r="F49" s="119" t="s">
        <v>2</v>
      </c>
      <c r="G49" s="119">
        <v>407.9</v>
      </c>
      <c r="H49" s="119">
        <v>0</v>
      </c>
      <c r="I49" s="119">
        <v>407.9</v>
      </c>
      <c r="J49" s="48">
        <v>16316000</v>
      </c>
      <c r="K49" s="48">
        <v>16316000</v>
      </c>
    </row>
    <row r="50" spans="1:11" ht="47.25" customHeight="1">
      <c r="A50" s="144">
        <v>31</v>
      </c>
      <c r="B50" s="127" t="s">
        <v>61</v>
      </c>
      <c r="C50" s="119">
        <v>78</v>
      </c>
      <c r="D50" s="119">
        <v>753</v>
      </c>
      <c r="E50" s="119">
        <v>149.6</v>
      </c>
      <c r="F50" s="119" t="s">
        <v>2</v>
      </c>
      <c r="G50" s="119">
        <v>149.6</v>
      </c>
      <c r="H50" s="119">
        <v>0</v>
      </c>
      <c r="I50" s="119">
        <v>149.6</v>
      </c>
      <c r="J50" s="48">
        <v>5984000</v>
      </c>
      <c r="K50" s="154">
        <v>18412000</v>
      </c>
    </row>
    <row r="51" spans="1:11" ht="38.25" customHeight="1">
      <c r="A51" s="145"/>
      <c r="B51" s="129"/>
      <c r="C51" s="119">
        <v>78</v>
      </c>
      <c r="D51" s="119">
        <v>739</v>
      </c>
      <c r="E51" s="119">
        <v>417.1</v>
      </c>
      <c r="F51" s="119" t="s">
        <v>2</v>
      </c>
      <c r="G51" s="119">
        <v>310.70000000000005</v>
      </c>
      <c r="H51" s="119">
        <v>0</v>
      </c>
      <c r="I51" s="119">
        <v>310.70000000000005</v>
      </c>
      <c r="J51" s="48">
        <v>12428000.000000002</v>
      </c>
      <c r="K51" s="155"/>
    </row>
    <row r="52" spans="1:11" ht="36.75" customHeight="1">
      <c r="A52" s="144">
        <v>32</v>
      </c>
      <c r="B52" s="127" t="s">
        <v>128</v>
      </c>
      <c r="C52" s="119">
        <v>78</v>
      </c>
      <c r="D52" s="119">
        <v>760</v>
      </c>
      <c r="E52" s="119">
        <v>121.6</v>
      </c>
      <c r="F52" s="119" t="s">
        <v>2</v>
      </c>
      <c r="G52" s="119">
        <v>121.6</v>
      </c>
      <c r="H52" s="119">
        <v>0</v>
      </c>
      <c r="I52" s="119">
        <v>121.6</v>
      </c>
      <c r="J52" s="48">
        <v>4864000</v>
      </c>
      <c r="K52" s="154">
        <v>16792000</v>
      </c>
    </row>
    <row r="53" spans="1:11" ht="36.75" customHeight="1">
      <c r="A53" s="145"/>
      <c r="B53" s="129"/>
      <c r="C53" s="119">
        <v>78</v>
      </c>
      <c r="D53" s="119">
        <v>763</v>
      </c>
      <c r="E53" s="119">
        <v>361.5</v>
      </c>
      <c r="F53" s="119" t="s">
        <v>2</v>
      </c>
      <c r="G53" s="119">
        <v>298.2</v>
      </c>
      <c r="H53" s="119">
        <v>0</v>
      </c>
      <c r="I53" s="119">
        <v>298.2</v>
      </c>
      <c r="J53" s="48">
        <v>11928000</v>
      </c>
      <c r="K53" s="155"/>
    </row>
    <row r="54" spans="1:11" ht="36.75" customHeight="1">
      <c r="A54" s="144">
        <v>33</v>
      </c>
      <c r="B54" s="127" t="s">
        <v>166</v>
      </c>
      <c r="C54" s="119">
        <v>77</v>
      </c>
      <c r="D54" s="119">
        <v>38</v>
      </c>
      <c r="E54" s="119">
        <v>498.9</v>
      </c>
      <c r="F54" s="119" t="s">
        <v>2</v>
      </c>
      <c r="G54" s="119">
        <v>498.9</v>
      </c>
      <c r="H54" s="119">
        <v>0</v>
      </c>
      <c r="I54" s="119">
        <v>498.9</v>
      </c>
      <c r="J54" s="48">
        <v>19956000</v>
      </c>
      <c r="K54" s="154">
        <v>28972000</v>
      </c>
    </row>
    <row r="55" spans="1:11" ht="36.75" customHeight="1">
      <c r="A55" s="145"/>
      <c r="B55" s="129"/>
      <c r="C55" s="119">
        <v>77</v>
      </c>
      <c r="D55" s="119">
        <v>33</v>
      </c>
      <c r="E55" s="119">
        <v>225.4</v>
      </c>
      <c r="F55" s="119" t="s">
        <v>2</v>
      </c>
      <c r="G55" s="119">
        <v>225.4</v>
      </c>
      <c r="H55" s="119">
        <v>0</v>
      </c>
      <c r="I55" s="119">
        <v>225.4</v>
      </c>
      <c r="J55" s="48">
        <v>9016000</v>
      </c>
      <c r="K55" s="155"/>
    </row>
    <row r="56" spans="1:11" ht="34.5" customHeight="1">
      <c r="A56" s="119">
        <v>34</v>
      </c>
      <c r="B56" s="13" t="s">
        <v>130</v>
      </c>
      <c r="C56" s="119">
        <v>78</v>
      </c>
      <c r="D56" s="119">
        <v>682</v>
      </c>
      <c r="E56" s="119">
        <v>712.5</v>
      </c>
      <c r="F56" s="119" t="s">
        <v>2</v>
      </c>
      <c r="G56" s="119">
        <v>712.5</v>
      </c>
      <c r="H56" s="119">
        <v>0</v>
      </c>
      <c r="I56" s="119">
        <v>712.5</v>
      </c>
      <c r="J56" s="48">
        <v>28500000</v>
      </c>
      <c r="K56" s="48">
        <v>28500000</v>
      </c>
    </row>
    <row r="57" spans="1:11" ht="31.5" customHeight="1">
      <c r="A57" s="119">
        <v>35</v>
      </c>
      <c r="B57" s="13" t="s">
        <v>159</v>
      </c>
      <c r="C57" s="119">
        <v>77</v>
      </c>
      <c r="D57" s="119">
        <v>58</v>
      </c>
      <c r="E57" s="119">
        <v>262.9</v>
      </c>
      <c r="F57" s="119" t="s">
        <v>2</v>
      </c>
      <c r="G57" s="119">
        <v>262.9</v>
      </c>
      <c r="H57" s="119">
        <v>0</v>
      </c>
      <c r="I57" s="119">
        <v>262.9</v>
      </c>
      <c r="J57" s="48">
        <v>10516000</v>
      </c>
      <c r="K57" s="48">
        <v>10516000</v>
      </c>
    </row>
    <row r="58" spans="1:11" ht="31.5" customHeight="1">
      <c r="A58" s="119">
        <v>36</v>
      </c>
      <c r="B58" s="13" t="s">
        <v>165</v>
      </c>
      <c r="C58" s="119">
        <v>78</v>
      </c>
      <c r="D58" s="119">
        <v>1196</v>
      </c>
      <c r="E58" s="119">
        <v>166.6</v>
      </c>
      <c r="F58" s="119" t="s">
        <v>2</v>
      </c>
      <c r="G58" s="119">
        <v>166.6</v>
      </c>
      <c r="H58" s="119">
        <v>0</v>
      </c>
      <c r="I58" s="119">
        <v>166.6</v>
      </c>
      <c r="J58" s="48">
        <v>6664000</v>
      </c>
      <c r="K58" s="48">
        <v>6664000</v>
      </c>
    </row>
    <row r="59" spans="1:11" ht="36.75" customHeight="1">
      <c r="A59" s="144">
        <v>37</v>
      </c>
      <c r="B59" s="127" t="s">
        <v>50</v>
      </c>
      <c r="C59" s="119">
        <v>78</v>
      </c>
      <c r="D59" s="119">
        <v>566</v>
      </c>
      <c r="E59" s="119">
        <v>220.9</v>
      </c>
      <c r="F59" s="119" t="s">
        <v>174</v>
      </c>
      <c r="G59" s="119">
        <v>144.3</v>
      </c>
      <c r="H59" s="119">
        <v>0</v>
      </c>
      <c r="I59" s="119">
        <v>144.3</v>
      </c>
      <c r="J59" s="48">
        <v>5772000</v>
      </c>
      <c r="K59" s="154">
        <v>63740000</v>
      </c>
    </row>
    <row r="60" spans="1:11" ht="36.75" customHeight="1">
      <c r="A60" s="186"/>
      <c r="B60" s="185"/>
      <c r="C60" s="112">
        <v>78</v>
      </c>
      <c r="D60" s="112">
        <v>546</v>
      </c>
      <c r="E60" s="112">
        <v>1490.5</v>
      </c>
      <c r="F60" s="112" t="s">
        <v>174</v>
      </c>
      <c r="G60" s="112">
        <v>1449.2</v>
      </c>
      <c r="H60" s="112">
        <v>0</v>
      </c>
      <c r="I60" s="112">
        <v>1449.2</v>
      </c>
      <c r="J60" s="48">
        <v>57968000</v>
      </c>
      <c r="K60" s="157"/>
    </row>
    <row r="61" spans="1:12" s="56" customFormat="1" ht="29.25" customHeight="1">
      <c r="A61" s="181" t="s">
        <v>10</v>
      </c>
      <c r="B61" s="182"/>
      <c r="C61" s="115"/>
      <c r="D61" s="115"/>
      <c r="E61" s="54">
        <v>26097.399999999998</v>
      </c>
      <c r="F61" s="54">
        <v>0</v>
      </c>
      <c r="G61" s="54">
        <v>24307.1</v>
      </c>
      <c r="H61" s="54">
        <v>0</v>
      </c>
      <c r="I61" s="54">
        <v>24307.1</v>
      </c>
      <c r="J61" s="54">
        <v>972284000</v>
      </c>
      <c r="K61" s="54">
        <v>972284000</v>
      </c>
      <c r="L61" s="55"/>
    </row>
    <row r="62" ht="12.75">
      <c r="K62" s="32"/>
    </row>
    <row r="63" spans="1:11" s="108" customFormat="1" ht="13.5">
      <c r="A63" s="178" t="s">
        <v>154</v>
      </c>
      <c r="B63" s="178"/>
      <c r="C63" s="178"/>
      <c r="D63" s="178"/>
      <c r="E63" s="178"/>
      <c r="F63" s="178"/>
      <c r="G63" s="178"/>
      <c r="H63" s="178"/>
      <c r="I63" s="177" t="s">
        <v>155</v>
      </c>
      <c r="J63" s="177"/>
      <c r="K63" s="177"/>
    </row>
    <row r="64" spans="1:11" s="108" customFormat="1" ht="13.5">
      <c r="A64" s="178" t="s">
        <v>150</v>
      </c>
      <c r="B64" s="178"/>
      <c r="C64" s="178"/>
      <c r="D64" s="178"/>
      <c r="E64" s="177" t="s">
        <v>151</v>
      </c>
      <c r="F64" s="177"/>
      <c r="G64" s="177"/>
      <c r="H64" s="177"/>
      <c r="I64" s="177" t="s">
        <v>152</v>
      </c>
      <c r="J64" s="177"/>
      <c r="K64" s="121" t="s">
        <v>151</v>
      </c>
    </row>
    <row r="65" ht="12.75">
      <c r="K65" s="32"/>
    </row>
    <row r="66" ht="12.75">
      <c r="K66" s="32"/>
    </row>
  </sheetData>
  <sheetProtection/>
  <mergeCells count="68">
    <mergeCell ref="B15:B16"/>
    <mergeCell ref="B26:B27"/>
    <mergeCell ref="A1:K1"/>
    <mergeCell ref="A2:K2"/>
    <mergeCell ref="A5:A6"/>
    <mergeCell ref="B5:B6"/>
    <mergeCell ref="K5:K6"/>
    <mergeCell ref="B21:B22"/>
    <mergeCell ref="A12:A14"/>
    <mergeCell ref="A21:A22"/>
    <mergeCell ref="A15:A16"/>
    <mergeCell ref="K23:K24"/>
    <mergeCell ref="K52:K53"/>
    <mergeCell ref="K37:K38"/>
    <mergeCell ref="K42:K43"/>
    <mergeCell ref="B47:B48"/>
    <mergeCell ref="K21:K22"/>
    <mergeCell ref="K47:K48"/>
    <mergeCell ref="K26:K27"/>
    <mergeCell ref="K29:K30"/>
    <mergeCell ref="A47:A48"/>
    <mergeCell ref="K54:K55"/>
    <mergeCell ref="K59:K60"/>
    <mergeCell ref="A37:A38"/>
    <mergeCell ref="A42:A43"/>
    <mergeCell ref="K50:K51"/>
    <mergeCell ref="B54:B55"/>
    <mergeCell ref="B37:B38"/>
    <mergeCell ref="E18:E19"/>
    <mergeCell ref="K32:K33"/>
    <mergeCell ref="A64:D64"/>
    <mergeCell ref="A50:A51"/>
    <mergeCell ref="B50:B51"/>
    <mergeCell ref="A52:A53"/>
    <mergeCell ref="B52:B53"/>
    <mergeCell ref="E64:H64"/>
    <mergeCell ref="A32:A33"/>
    <mergeCell ref="B32:B33"/>
    <mergeCell ref="A3:A4"/>
    <mergeCell ref="B3:B4"/>
    <mergeCell ref="I64:J64"/>
    <mergeCell ref="A23:A24"/>
    <mergeCell ref="B23:B24"/>
    <mergeCell ref="A26:A27"/>
    <mergeCell ref="B42:B43"/>
    <mergeCell ref="A59:A60"/>
    <mergeCell ref="B59:B60"/>
    <mergeCell ref="A61:B61"/>
    <mergeCell ref="I63:K63"/>
    <mergeCell ref="A63:H63"/>
    <mergeCell ref="A10:A11"/>
    <mergeCell ref="B12:B14"/>
    <mergeCell ref="A7:A8"/>
    <mergeCell ref="B7:B8"/>
    <mergeCell ref="B10:B11"/>
    <mergeCell ref="A54:A55"/>
    <mergeCell ref="K7:K8"/>
    <mergeCell ref="K10:K11"/>
    <mergeCell ref="F18:F19"/>
    <mergeCell ref="G3:I3"/>
    <mergeCell ref="J3:J4"/>
    <mergeCell ref="C3:E3"/>
    <mergeCell ref="F3:F4"/>
    <mergeCell ref="K3:K4"/>
    <mergeCell ref="K12:K14"/>
    <mergeCell ref="K15:K16"/>
    <mergeCell ref="C18:C19"/>
    <mergeCell ref="D18:D19"/>
  </mergeCells>
  <printOptions/>
  <pageMargins left="0.45" right="0.15748031496062992" top="0.2362204724409449"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ismail - [2010]</cp:lastModifiedBy>
  <cp:lastPrinted>2024-04-28T03:19:26Z</cp:lastPrinted>
  <dcterms:created xsi:type="dcterms:W3CDTF">2016-11-03T04:07:23Z</dcterms:created>
  <dcterms:modified xsi:type="dcterms:W3CDTF">2024-04-29T00:23:29Z</dcterms:modified>
  <cp:category/>
  <cp:version/>
  <cp:contentType/>
  <cp:contentStatus/>
</cp:coreProperties>
</file>